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60" windowWidth="12120" windowHeight="9120" activeTab="1"/>
  </bookViews>
  <sheets>
    <sheet name="Guide" sheetId="4" r:id="rId1"/>
    <sheet name="Model" sheetId="2" r:id="rId2"/>
    <sheet name="Exercises" sheetId="3" r:id="rId3"/>
  </sheets>
  <calcPr calcId="125725"/>
</workbook>
</file>

<file path=xl/calcChain.xml><?xml version="1.0" encoding="utf-8"?>
<calcChain xmlns="http://schemas.openxmlformats.org/spreadsheetml/2006/main">
  <c r="D31" i="2"/>
  <c r="M31"/>
  <c r="Z54"/>
  <c r="Z52"/>
  <c r="D52"/>
  <c r="V36"/>
  <c r="V37"/>
  <c r="V39"/>
  <c r="V40"/>
  <c r="Z44"/>
  <c r="D44"/>
  <c r="Z45"/>
  <c r="M44"/>
  <c r="Z47"/>
  <c r="Z46"/>
  <c r="M37"/>
  <c r="M36"/>
  <c r="Z37"/>
  <c r="D37"/>
  <c r="D36"/>
  <c r="M38"/>
  <c r="P37"/>
  <c r="P36"/>
  <c r="AE47"/>
  <c r="AD46"/>
  <c r="AF46"/>
  <c r="AE46"/>
  <c r="AC41"/>
  <c r="AF41"/>
  <c r="AE41"/>
  <c r="AD40"/>
  <c r="AF40"/>
  <c r="AE40"/>
  <c r="P46"/>
  <c r="P38"/>
  <c r="P39"/>
  <c r="Q46"/>
  <c r="M39"/>
  <c r="AC47"/>
  <c r="D38"/>
  <c r="AF35"/>
  <c r="AE35"/>
  <c r="AD34"/>
  <c r="AF34"/>
  <c r="AE34"/>
  <c r="AC35"/>
  <c r="G46"/>
  <c r="H46"/>
  <c r="G38"/>
  <c r="D39"/>
  <c r="G37"/>
  <c r="G36"/>
  <c r="G39"/>
  <c r="Z36"/>
  <c r="D46"/>
  <c r="G45"/>
  <c r="H45"/>
  <c r="AG46"/>
  <c r="AG41"/>
  <c r="AG35"/>
  <c r="G44"/>
  <c r="D45"/>
  <c r="AG47"/>
  <c r="AG40"/>
  <c r="AG34"/>
  <c r="M45"/>
  <c r="P44"/>
  <c r="M46"/>
  <c r="P45"/>
  <c r="Q45"/>
  <c r="P47"/>
  <c r="Q47"/>
  <c r="Q44"/>
  <c r="D47"/>
  <c r="AH47"/>
  <c r="AH35"/>
  <c r="AH41"/>
  <c r="M47"/>
  <c r="G47"/>
  <c r="H47"/>
  <c r="H44"/>
  <c r="Z55"/>
  <c r="Z53"/>
  <c r="M52"/>
  <c r="M53"/>
  <c r="AI46"/>
  <c r="AI41"/>
  <c r="AI47"/>
  <c r="AI35"/>
  <c r="D53"/>
  <c r="G52"/>
  <c r="D54"/>
  <c r="AI48"/>
  <c r="G53"/>
  <c r="H53"/>
  <c r="AI34"/>
  <c r="AI49"/>
  <c r="AI40"/>
  <c r="P52"/>
  <c r="Q52"/>
  <c r="M54"/>
  <c r="P53"/>
  <c r="Q53"/>
  <c r="H52"/>
  <c r="D55"/>
  <c r="AJ35"/>
  <c r="M55"/>
  <c r="P54"/>
  <c r="Q54"/>
  <c r="AJ41"/>
  <c r="AJ47"/>
  <c r="AJ48"/>
  <c r="G54"/>
  <c r="P55"/>
  <c r="Q55"/>
  <c r="H54"/>
  <c r="G55"/>
  <c r="H55"/>
</calcChain>
</file>

<file path=xl/sharedStrings.xml><?xml version="1.0" encoding="utf-8"?>
<sst xmlns="http://schemas.openxmlformats.org/spreadsheetml/2006/main" count="138" uniqueCount="53">
  <si>
    <t>Demand Curve</t>
  </si>
  <si>
    <t>P</t>
  </si>
  <si>
    <t>Q</t>
  </si>
  <si>
    <t>Supply Curve</t>
  </si>
  <si>
    <t>Autarky Equilibrium</t>
  </si>
  <si>
    <t>Price</t>
  </si>
  <si>
    <t>Quantity Demanded</t>
  </si>
  <si>
    <t>Quantity Supplied</t>
  </si>
  <si>
    <t>Consumer Surplus</t>
  </si>
  <si>
    <t>Producer Surplus</t>
  </si>
  <si>
    <t>Total Surplus</t>
  </si>
  <si>
    <t>Imports</t>
  </si>
  <si>
    <t>World Market Characteristics</t>
  </si>
  <si>
    <t>Excess Demand Slope</t>
  </si>
  <si>
    <t>Excess Demand Intercept</t>
  </si>
  <si>
    <t>Excess Supply Intercept</t>
  </si>
  <si>
    <t>Excess Supply Slope</t>
  </si>
  <si>
    <t>Excess Demand</t>
  </si>
  <si>
    <t>Foreign</t>
  </si>
  <si>
    <t>Excess Supply</t>
  </si>
  <si>
    <t>Tariff ($)</t>
  </si>
  <si>
    <t>Free Trade Equilibrium</t>
  </si>
  <si>
    <t>Export Tax ($)</t>
  </si>
  <si>
    <t>Trade War Equilibrium</t>
  </si>
  <si>
    <t>Foreign Price</t>
  </si>
  <si>
    <t>Home Price</t>
  </si>
  <si>
    <t>World Steel Market</t>
  </si>
  <si>
    <t>Home</t>
  </si>
  <si>
    <t>Free Trade Price</t>
  </si>
  <si>
    <t>World</t>
  </si>
  <si>
    <t>Trade War Price</t>
  </si>
  <si>
    <t>Home Steel Market</t>
  </si>
  <si>
    <t>Foreign Steel Market</t>
  </si>
  <si>
    <t>Inverse Demand</t>
  </si>
  <si>
    <t>Inverse Supply</t>
  </si>
  <si>
    <t>Intercept</t>
  </si>
  <si>
    <t>Slope</t>
  </si>
  <si>
    <t>Govt Revenue</t>
  </si>
  <si>
    <t>Simulation of the Effect of a Trade War</t>
  </si>
  <si>
    <t>Home Autarky Equilibrium</t>
  </si>
  <si>
    <t>Home Free Trade Equilibrium</t>
  </si>
  <si>
    <t>Home Trade War Equilibrium</t>
  </si>
  <si>
    <t>Foreign Autarky Equilibrium</t>
  </si>
  <si>
    <t>Foreign Free Trade Equilibrium</t>
  </si>
  <si>
    <t>Foreign Trade War Equilibrium</t>
  </si>
  <si>
    <t>Exports</t>
  </si>
  <si>
    <t>The large country tariff argument is one of the oldest arguments for protection. As Home increases its tariff (use the spinner next to cell D31), the world price falls and total surplus rises. In effect, Home exploits its monopsony power to extract a lower price from Foreign. But this process cannot continue forever, Home is still limited by Foreign's willingness to supply. As you increase the tariff, keep a close eye on total surplus in Home. Eventually its rate of increase will slow, and then it will fall. When you find the tariff that maximizes total surplus, you have determined the 'optimal' tariff. Points to note: 1) Tariff revenue will still be increasing at the optimal tariff. Can you find the revenue maximizing tariff? It must be larger than the optimal tariff. 2) The optimal tariff depends on the elasticity of foreign supply. Try decreasing the slope of the Foreign supply curve (cell P30). What happens to the optimal tariff of Home? You should find that the optimal tariff is smaller. The reason is that the elasticity of Foreign supply is decreased, giving Home less market power to exploit. 3) There is an optimal export tax too, where Foreign exploits its monopoly power. Is there an optimal export subsidy? If so, what is it? 4) When Home imposes an optimal tariff or Foreign  imposes an optimal export tax the other country is hurt. An implicit assumption of the optimal tariff argument is the the other country does not respond. But what would happen if it did?   </t>
  </si>
  <si>
    <t>A trade war can be simulated in which the countries alternately impose optimal tariffs (export taxes) on each other, taking the intervention imposed by the other country as given. Start by finding the optimal tariff for Home. Now find the optimal Foreign response, leaving the original intervention in place. Since welfare increases, it is in Foreign's interest to respond to the original tariff. Once Foreign does respond, what is the best option for Home? Perhaps surprisingly, it is in Home's best interest to lower its original tariff. After a few rounds, we reach a point where neither country can move without lowering total surplus. This is a Nash equilibrium. Points to note: 1) Total surplus is lower for both countries at the end of the war relative to free trade. For some configurations of demand and supply it is possible that one country may be better off, but not both. 2) The outcome is not autarky, some trade is always better than none so it doesn't pay for either country to eliminate trade entirely. 3) It doesn't matter which country initiates the war. To verify, try the experiment again with Foreign the initiator.</t>
  </si>
  <si>
    <t>The sheet can handle subsidies too, which are just negative taxes. Consider an export subsidy imposed by Foreign (a negative value in cell M31). What are the consequences? For Foreign the export subsidy forces the world price down, in addition to introducing a deadweight loss. Home on the other hand experiences a net welfare gain from its improved terms of trade. How should Home respond? From a net welfare perspective they should do nothing, but domestic producers are hurt. Under WTO rules, Home can apply a countervailing duty equal to the value of the export subsidy. To simulate this put a tariff of the same magnitude as the export subsidy (it will be a positive value) in cell D31. What is the net result? The free trade world prices are restored - the countervailing duty cancels out the export subsidy. From a global perspective it is efficient. However, the interaction has resulted in a transfer from Foreign taxpayers to the Home government...</t>
  </si>
  <si>
    <t>Exercises</t>
  </si>
  <si>
    <t>1. Large Country and Optimal Tariffs</t>
  </si>
  <si>
    <t>2. Trade Wars and Retaliation</t>
  </si>
  <si>
    <t>3. Countervailing Export Subsidies</t>
  </si>
</sst>
</file>

<file path=xl/styles.xml><?xml version="1.0" encoding="utf-8"?>
<styleSheet xmlns="http://schemas.openxmlformats.org/spreadsheetml/2006/main">
  <numFmts count="1">
    <numFmt numFmtId="164" formatCode="0.0"/>
  </numFmts>
  <fonts count="11">
    <font>
      <sz val="10"/>
      <name val="Arial"/>
    </font>
    <font>
      <sz val="8"/>
      <name val="Arial"/>
      <family val="2"/>
    </font>
    <font>
      <sz val="11"/>
      <name val="Century Gothic"/>
      <family val="2"/>
    </font>
    <font>
      <sz val="11"/>
      <name val="Arial"/>
      <family val="2"/>
    </font>
    <font>
      <b/>
      <sz val="11"/>
      <name val="Arial"/>
      <family val="2"/>
    </font>
    <font>
      <b/>
      <sz val="11"/>
      <name val="Arial"/>
      <family val="2"/>
    </font>
    <font>
      <sz val="11"/>
      <color indexed="9"/>
      <name val="Arial"/>
      <family val="2"/>
    </font>
    <font>
      <sz val="11"/>
      <color rgb="FF0B5394"/>
      <name val="Calibri"/>
      <family val="2"/>
      <scheme val="minor"/>
    </font>
    <font>
      <sz val="11"/>
      <name val="Calibri"/>
      <family val="2"/>
      <scheme val="minor"/>
    </font>
    <font>
      <sz val="11"/>
      <color rgb="FF666666"/>
      <name val="Calibri"/>
      <family val="2"/>
      <scheme val="minor"/>
    </font>
    <font>
      <sz val="14"/>
      <color rgb="FF0B5394"/>
      <name val="Calibri"/>
      <family val="2"/>
      <scheme val="minor"/>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double">
        <color theme="3"/>
      </bottom>
      <diagonal/>
    </border>
    <border>
      <left/>
      <right/>
      <top/>
      <bottom style="thick">
        <color theme="3"/>
      </bottom>
      <diagonal/>
    </border>
  </borders>
  <cellStyleXfs count="1">
    <xf numFmtId="0" fontId="0" fillId="0" borderId="0"/>
  </cellStyleXfs>
  <cellXfs count="50">
    <xf numFmtId="0" fontId="0" fillId="0" borderId="0" xfId="0"/>
    <xf numFmtId="0" fontId="3" fillId="0" borderId="0" xfId="0" applyFont="1" applyFill="1"/>
    <xf numFmtId="0" fontId="3" fillId="0" borderId="0" xfId="0" applyFont="1" applyFill="1" applyBorder="1"/>
    <xf numFmtId="164" fontId="3" fillId="0" borderId="0" xfId="0" applyNumberFormat="1" applyFont="1" applyFill="1" applyBorder="1"/>
    <xf numFmtId="0" fontId="4" fillId="0" borderId="0" xfId="0" applyFont="1" applyFill="1" applyBorder="1"/>
    <xf numFmtId="164" fontId="4" fillId="0" borderId="0" xfId="0" applyNumberFormat="1" applyFont="1" applyFill="1" applyBorder="1"/>
    <xf numFmtId="2" fontId="3" fillId="0" borderId="0" xfId="0" applyNumberFormat="1" applyFont="1" applyFill="1" applyBorder="1"/>
    <xf numFmtId="0" fontId="3" fillId="2" borderId="0" xfId="0" applyFont="1" applyFill="1"/>
    <xf numFmtId="0" fontId="2" fillId="2" borderId="0" xfId="0" applyFont="1" applyFill="1"/>
    <xf numFmtId="0" fontId="3" fillId="2" borderId="0" xfId="0" applyFont="1" applyFill="1" applyBorder="1"/>
    <xf numFmtId="0" fontId="4" fillId="2" borderId="0" xfId="0" applyFont="1" applyFill="1" applyBorder="1" applyAlignment="1">
      <alignment horizontal="center"/>
    </xf>
    <xf numFmtId="164" fontId="3" fillId="2" borderId="0" xfId="0" applyNumberFormat="1" applyFont="1" applyFill="1" applyBorder="1"/>
    <xf numFmtId="164" fontId="4" fillId="2" borderId="0" xfId="0" applyNumberFormat="1" applyFont="1" applyFill="1" applyBorder="1"/>
    <xf numFmtId="2" fontId="3" fillId="2" borderId="0" xfId="0" applyNumberFormat="1" applyFont="1" applyFill="1" applyBorder="1"/>
    <xf numFmtId="164" fontId="3" fillId="3" borderId="0" xfId="0" applyNumberFormat="1" applyFont="1" applyFill="1" applyBorder="1"/>
    <xf numFmtId="0" fontId="3" fillId="3" borderId="0" xfId="0" applyFont="1" applyFill="1" applyBorder="1"/>
    <xf numFmtId="0" fontId="3" fillId="3" borderId="1" xfId="0" applyFont="1" applyFill="1" applyBorder="1"/>
    <xf numFmtId="164" fontId="3" fillId="3" borderId="2" xfId="0" applyNumberFormat="1" applyFont="1" applyFill="1" applyBorder="1"/>
    <xf numFmtId="0" fontId="3" fillId="3" borderId="2" xfId="0" applyFont="1" applyFill="1" applyBorder="1"/>
    <xf numFmtId="164" fontId="3" fillId="3" borderId="3" xfId="0" applyNumberFormat="1" applyFont="1" applyFill="1" applyBorder="1"/>
    <xf numFmtId="0" fontId="3" fillId="3" borderId="4" xfId="0" applyFont="1" applyFill="1" applyBorder="1"/>
    <xf numFmtId="164" fontId="3" fillId="3" borderId="5" xfId="0" applyNumberFormat="1" applyFont="1" applyFill="1" applyBorder="1"/>
    <xf numFmtId="0" fontId="3" fillId="3" borderId="6" xfId="0" applyFont="1" applyFill="1" applyBorder="1"/>
    <xf numFmtId="164" fontId="3" fillId="3" borderId="7" xfId="0" applyNumberFormat="1" applyFont="1" applyFill="1" applyBorder="1"/>
    <xf numFmtId="164" fontId="3" fillId="3" borderId="7" xfId="0" applyNumberFormat="1" applyFont="1" applyFill="1" applyBorder="1" applyProtection="1"/>
    <xf numFmtId="164" fontId="3" fillId="3" borderId="8" xfId="0" applyNumberFormat="1" applyFont="1" applyFill="1" applyBorder="1"/>
    <xf numFmtId="164" fontId="3" fillId="3" borderId="9" xfId="0" applyNumberFormat="1" applyFont="1" applyFill="1" applyBorder="1"/>
    <xf numFmtId="164" fontId="5" fillId="3" borderId="0" xfId="0" applyNumberFormat="1" applyFont="1" applyFill="1" applyBorder="1"/>
    <xf numFmtId="164" fontId="3" fillId="3" borderId="9" xfId="0" applyNumberFormat="1" applyFont="1" applyFill="1" applyBorder="1" applyProtection="1"/>
    <xf numFmtId="164" fontId="3" fillId="2" borderId="9" xfId="0" applyNumberFormat="1" applyFont="1" applyFill="1" applyBorder="1"/>
    <xf numFmtId="0" fontId="3" fillId="3" borderId="7" xfId="0" applyFont="1" applyFill="1" applyBorder="1"/>
    <xf numFmtId="164" fontId="3" fillId="3" borderId="1" xfId="0" applyNumberFormat="1" applyFont="1" applyFill="1" applyBorder="1"/>
    <xf numFmtId="164" fontId="3" fillId="3" borderId="4" xfId="0" applyNumberFormat="1" applyFont="1" applyFill="1" applyBorder="1"/>
    <xf numFmtId="164" fontId="3" fillId="3" borderId="6" xfId="0" applyNumberFormat="1" applyFont="1" applyFill="1" applyBorder="1"/>
    <xf numFmtId="2" fontId="3" fillId="3" borderId="7" xfId="0" applyNumberFormat="1" applyFont="1" applyFill="1" applyBorder="1"/>
    <xf numFmtId="2" fontId="3" fillId="3" borderId="8" xfId="0" applyNumberFormat="1" applyFont="1" applyFill="1" applyBorder="1"/>
    <xf numFmtId="0" fontId="5" fillId="2" borderId="0" xfId="0" applyFont="1" applyFill="1" applyAlignment="1">
      <alignment horizontal="center"/>
    </xf>
    <xf numFmtId="164" fontId="6" fillId="3" borderId="0" xfId="0" applyNumberFormat="1" applyFont="1" applyFill="1" applyBorder="1"/>
    <xf numFmtId="164" fontId="6" fillId="3" borderId="0" xfId="0" applyNumberFormat="1" applyFont="1" applyFill="1" applyBorder="1" applyProtection="1">
      <protection locked="0"/>
    </xf>
    <xf numFmtId="164" fontId="6" fillId="3" borderId="7" xfId="0" applyNumberFormat="1" applyFont="1" applyFill="1" applyBorder="1" applyProtection="1">
      <protection locked="0"/>
    </xf>
    <xf numFmtId="0" fontId="0" fillId="4" borderId="0" xfId="0" applyFill="1"/>
    <xf numFmtId="0" fontId="7" fillId="4" borderId="0" xfId="0" applyFont="1" applyFill="1" applyAlignment="1">
      <alignment wrapText="1"/>
    </xf>
    <xf numFmtId="0" fontId="8" fillId="4" borderId="0" xfId="0" applyFont="1" applyFill="1"/>
    <xf numFmtId="0" fontId="9" fillId="4" borderId="0" xfId="0" applyFont="1" applyFill="1" applyAlignment="1">
      <alignment wrapText="1"/>
    </xf>
    <xf numFmtId="0" fontId="8" fillId="4" borderId="0" xfId="0" applyFont="1" applyFill="1" applyAlignment="1">
      <alignment wrapText="1"/>
    </xf>
    <xf numFmtId="0" fontId="10" fillId="4" borderId="10" xfId="0" applyFont="1" applyFill="1" applyBorder="1" applyAlignment="1">
      <alignment wrapText="1"/>
    </xf>
    <xf numFmtId="0" fontId="8" fillId="4" borderId="10" xfId="0" applyFont="1" applyFill="1" applyBorder="1"/>
    <xf numFmtId="0" fontId="8" fillId="4" borderId="11" xfId="0" applyFont="1" applyFill="1" applyBorder="1"/>
    <xf numFmtId="0" fontId="10" fillId="4" borderId="0" xfId="0" applyFont="1" applyFill="1" applyBorder="1" applyAlignment="1">
      <alignment wrapText="1"/>
    </xf>
    <xf numFmtId="0" fontId="8" fillId="4" borderId="0" xfId="0" applyFont="1" applyFill="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1"/>
  <c:chart>
    <c:plotArea>
      <c:layout>
        <c:manualLayout>
          <c:layoutTarget val="inner"/>
          <c:xMode val="edge"/>
          <c:yMode val="edge"/>
          <c:x val="0.16666708400211339"/>
          <c:y val="0.14944095154913425"/>
          <c:w val="0.76923269539436945"/>
          <c:h val="0.68734677005340461"/>
        </c:manualLayout>
      </c:layout>
      <c:scatterChart>
        <c:scatterStyle val="smoothMarker"/>
        <c:ser>
          <c:idx val="0"/>
          <c:order val="0"/>
          <c:tx>
            <c:v>Domestic Demand</c:v>
          </c:tx>
          <c:spPr>
            <a:ln w="25400">
              <a:solidFill>
                <a:srgbClr val="0000FF"/>
              </a:solidFill>
              <a:prstDash val="solid"/>
            </a:ln>
          </c:spPr>
          <c:marker>
            <c:symbol val="none"/>
          </c:marker>
          <c:xVal>
            <c:numRef>
              <c:f>Model!$AD$34:$AD$35</c:f>
              <c:numCache>
                <c:formatCode>General</c:formatCode>
                <c:ptCount val="2"/>
                <c:pt idx="0">
                  <c:v>250</c:v>
                </c:pt>
                <c:pt idx="1">
                  <c:v>0</c:v>
                </c:pt>
              </c:numCache>
            </c:numRef>
          </c:xVal>
          <c:yVal>
            <c:numRef>
              <c:f>Model!$AC$34:$AC$35</c:f>
              <c:numCache>
                <c:formatCode>0.00</c:formatCode>
                <c:ptCount val="2"/>
                <c:pt idx="0" formatCode="General">
                  <c:v>0</c:v>
                </c:pt>
                <c:pt idx="1">
                  <c:v>500</c:v>
                </c:pt>
              </c:numCache>
            </c:numRef>
          </c:yVal>
          <c:smooth val="1"/>
        </c:ser>
        <c:ser>
          <c:idx val="1"/>
          <c:order val="1"/>
          <c:tx>
            <c:v>Domestic Supply</c:v>
          </c:tx>
          <c:spPr>
            <a:ln w="25400">
              <a:solidFill>
                <a:schemeClr val="tx2">
                  <a:lumMod val="40000"/>
                  <a:lumOff val="60000"/>
                </a:schemeClr>
              </a:solidFill>
              <a:prstDash val="solid"/>
            </a:ln>
          </c:spPr>
          <c:marker>
            <c:symbol val="none"/>
          </c:marker>
          <c:xVal>
            <c:numRef>
              <c:f>Model!$AF$34:$AF$35</c:f>
              <c:numCache>
                <c:formatCode>General</c:formatCode>
                <c:ptCount val="2"/>
                <c:pt idx="0">
                  <c:v>250</c:v>
                </c:pt>
                <c:pt idx="1">
                  <c:v>0</c:v>
                </c:pt>
              </c:numCache>
            </c:numRef>
          </c:xVal>
          <c:yVal>
            <c:numRef>
              <c:f>Model!$AE$34:$AE$35</c:f>
              <c:numCache>
                <c:formatCode>General</c:formatCode>
                <c:ptCount val="2"/>
                <c:pt idx="0">
                  <c:v>550</c:v>
                </c:pt>
                <c:pt idx="1">
                  <c:v>50</c:v>
                </c:pt>
              </c:numCache>
            </c:numRef>
          </c:yVal>
          <c:smooth val="1"/>
        </c:ser>
        <c:ser>
          <c:idx val="2"/>
          <c:order val="2"/>
          <c:tx>
            <c:v>Free Trade Price</c:v>
          </c:tx>
          <c:spPr>
            <a:ln w="25400">
              <a:solidFill>
                <a:srgbClr val="000000"/>
              </a:solidFill>
              <a:prstDash val="solid"/>
            </a:ln>
          </c:spPr>
          <c:marker>
            <c:symbol val="none"/>
          </c:marker>
          <c:xVal>
            <c:numRef>
              <c:f>Model!$AH$34:$AH$35</c:f>
              <c:numCache>
                <c:formatCode>0.00</c:formatCode>
                <c:ptCount val="2"/>
                <c:pt idx="0" formatCode="General">
                  <c:v>0</c:v>
                </c:pt>
                <c:pt idx="1">
                  <c:v>140</c:v>
                </c:pt>
              </c:numCache>
            </c:numRef>
          </c:xVal>
          <c:yVal>
            <c:numRef>
              <c:f>Model!$AG$34:$AG$35</c:f>
              <c:numCache>
                <c:formatCode>0.00</c:formatCode>
                <c:ptCount val="2"/>
                <c:pt idx="0">
                  <c:v>220.00000000000003</c:v>
                </c:pt>
                <c:pt idx="1">
                  <c:v>220.00000000000003</c:v>
                </c:pt>
              </c:numCache>
            </c:numRef>
          </c:yVal>
          <c:smooth val="1"/>
        </c:ser>
        <c:ser>
          <c:idx val="3"/>
          <c:order val="3"/>
          <c:tx>
            <c:v>Trade War Price</c:v>
          </c:tx>
          <c:spPr>
            <a:ln w="25400">
              <a:solidFill>
                <a:srgbClr val="FF0000"/>
              </a:solidFill>
              <a:prstDash val="solid"/>
            </a:ln>
          </c:spPr>
          <c:marker>
            <c:symbol val="none"/>
          </c:marker>
          <c:xVal>
            <c:numRef>
              <c:f>Model!$AJ$34:$AJ$35</c:f>
              <c:numCache>
                <c:formatCode>0.00</c:formatCode>
                <c:ptCount val="2"/>
                <c:pt idx="0" formatCode="General">
                  <c:v>0</c:v>
                </c:pt>
                <c:pt idx="1">
                  <c:v>140</c:v>
                </c:pt>
              </c:numCache>
            </c:numRef>
          </c:xVal>
          <c:yVal>
            <c:numRef>
              <c:f>Model!$AI$34:$AI$35</c:f>
              <c:numCache>
                <c:formatCode>0.00</c:formatCode>
                <c:ptCount val="2"/>
                <c:pt idx="0">
                  <c:v>220</c:v>
                </c:pt>
                <c:pt idx="1">
                  <c:v>220</c:v>
                </c:pt>
              </c:numCache>
            </c:numRef>
          </c:yVal>
          <c:smooth val="1"/>
        </c:ser>
        <c:axId val="120550528"/>
        <c:axId val="120552448"/>
      </c:scatterChart>
      <c:valAx>
        <c:axId val="120550528"/>
        <c:scaling>
          <c:orientation val="minMax"/>
          <c:max val="300"/>
          <c:min val="0"/>
        </c:scaling>
        <c:axPos val="b"/>
        <c:title>
          <c:tx>
            <c:rich>
              <a:bodyPr/>
              <a:lstStyle/>
              <a:p>
                <a:pPr>
                  <a:defRPr sz="800" b="1" i="0" u="none" strike="noStrike" baseline="0">
                    <a:solidFill>
                      <a:srgbClr val="000000"/>
                    </a:solidFill>
                    <a:latin typeface="Arial"/>
                    <a:ea typeface="Arial"/>
                    <a:cs typeface="Arial"/>
                  </a:defRPr>
                </a:pPr>
                <a:r>
                  <a:rPr lang="en-US"/>
                  <a:t>Quantity</a:t>
                </a:r>
              </a:p>
            </c:rich>
          </c:tx>
          <c:layout>
            <c:manualLayout>
              <c:xMode val="edge"/>
              <c:yMode val="edge"/>
              <c:x val="0.48974493572918776"/>
              <c:y val="0.90673575129533679"/>
            </c:manualLayout>
          </c:layout>
          <c:spPr>
            <a:noFill/>
            <a:ln w="25400">
              <a:noFill/>
            </a:ln>
          </c:spPr>
        </c:title>
        <c:numFmt formatCode="General" sourceLinked="1"/>
        <c:tickLblPos val="nextTo"/>
        <c:spPr>
          <a:ln w="254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20552448"/>
        <c:crosses val="autoZero"/>
        <c:crossBetween val="midCat"/>
      </c:valAx>
      <c:valAx>
        <c:axId val="120552448"/>
        <c:scaling>
          <c:orientation val="minMax"/>
          <c:max val="500"/>
          <c:min val="0"/>
        </c:scaling>
        <c:axPos val="l"/>
        <c:majorGridlines>
          <c:spPr>
            <a:ln w="3175">
              <a:solidFill>
                <a:srgbClr val="FFFFFF"/>
              </a:solidFill>
              <a:prstDash val="solid"/>
            </a:ln>
          </c:spPr>
        </c:majorGridlines>
        <c:title>
          <c:tx>
            <c:rich>
              <a:bodyPr/>
              <a:lstStyle/>
              <a:p>
                <a:pPr>
                  <a:defRPr sz="800" b="1" i="0" u="none" strike="noStrike" baseline="0">
                    <a:solidFill>
                      <a:srgbClr val="000000"/>
                    </a:solidFill>
                    <a:latin typeface="Arial"/>
                    <a:ea typeface="Arial"/>
                    <a:cs typeface="Arial"/>
                  </a:defRPr>
                </a:pPr>
                <a:r>
                  <a:rPr lang="en-US"/>
                  <a:t>Price</a:t>
                </a:r>
              </a:p>
            </c:rich>
          </c:tx>
          <c:layout>
            <c:manualLayout>
              <c:xMode val="edge"/>
              <c:yMode val="edge"/>
              <c:x val="4.1025641025641026E-2"/>
              <c:y val="0.40932642487046633"/>
            </c:manualLayout>
          </c:layout>
          <c:spPr>
            <a:noFill/>
            <a:ln w="25400">
              <a:noFill/>
            </a:ln>
          </c:spPr>
        </c:title>
        <c:numFmt formatCode="General" sourceLinked="1"/>
        <c:tickLblPos val="nextTo"/>
        <c:spPr>
          <a:ln w="254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20550528"/>
        <c:crosses val="autoZero"/>
        <c:crossBetween val="midCat"/>
        <c:majorUnit val="100"/>
      </c:valAx>
      <c:spPr>
        <a:noFill/>
        <a:ln w="25400">
          <a:noFill/>
        </a:ln>
      </c:spPr>
    </c:plotArea>
    <c:legend>
      <c:legendPos val="t"/>
      <c:layout/>
    </c:legend>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1"/>
  <c:chart>
    <c:plotArea>
      <c:layout>
        <c:manualLayout>
          <c:layoutTarget val="inner"/>
          <c:xMode val="edge"/>
          <c:yMode val="edge"/>
          <c:x val="0.16414181892612384"/>
          <c:y val="0.14944095154913425"/>
          <c:w val="0.7727291783291369"/>
          <c:h val="0.68734677005340461"/>
        </c:manualLayout>
      </c:layout>
      <c:scatterChart>
        <c:scatterStyle val="smoothMarker"/>
        <c:ser>
          <c:idx val="2"/>
          <c:order val="0"/>
          <c:tx>
            <c:v>Free Trade Price</c:v>
          </c:tx>
          <c:spPr>
            <a:ln w="25400">
              <a:solidFill>
                <a:srgbClr val="000000"/>
              </a:solidFill>
              <a:prstDash val="solid"/>
            </a:ln>
          </c:spPr>
          <c:marker>
            <c:symbol val="none"/>
          </c:marker>
          <c:xVal>
            <c:numRef>
              <c:f>Model!$AH$46:$AH$47</c:f>
              <c:numCache>
                <c:formatCode>0.00</c:formatCode>
                <c:ptCount val="2"/>
                <c:pt idx="0" formatCode="General">
                  <c:v>0</c:v>
                </c:pt>
                <c:pt idx="1">
                  <c:v>54.999999999999986</c:v>
                </c:pt>
              </c:numCache>
            </c:numRef>
          </c:xVal>
          <c:yVal>
            <c:numRef>
              <c:f>Model!$AG$46:$AG$47</c:f>
              <c:numCache>
                <c:formatCode>0.00</c:formatCode>
                <c:ptCount val="2"/>
                <c:pt idx="0">
                  <c:v>220.00000000000003</c:v>
                </c:pt>
                <c:pt idx="1">
                  <c:v>220.00000000000003</c:v>
                </c:pt>
              </c:numCache>
            </c:numRef>
          </c:yVal>
          <c:smooth val="1"/>
        </c:ser>
        <c:ser>
          <c:idx val="3"/>
          <c:order val="1"/>
          <c:tx>
            <c:v>Trade War Price</c:v>
          </c:tx>
          <c:spPr>
            <a:ln w="25400">
              <a:solidFill>
                <a:srgbClr val="FF0000"/>
              </a:solidFill>
              <a:prstDash val="solid"/>
            </a:ln>
          </c:spPr>
          <c:marker>
            <c:symbol val="none"/>
          </c:marker>
          <c:xVal>
            <c:numRef>
              <c:f>Model!$AJ$46:$AJ$49</c:f>
              <c:numCache>
                <c:formatCode>0.00</c:formatCode>
                <c:ptCount val="4"/>
                <c:pt idx="0" formatCode="General">
                  <c:v>0</c:v>
                </c:pt>
                <c:pt idx="1">
                  <c:v>55</c:v>
                </c:pt>
                <c:pt idx="2">
                  <c:v>55</c:v>
                </c:pt>
                <c:pt idx="3" formatCode="General">
                  <c:v>0</c:v>
                </c:pt>
              </c:numCache>
            </c:numRef>
          </c:xVal>
          <c:yVal>
            <c:numRef>
              <c:f>Model!$AI$46:$AI$49</c:f>
              <c:numCache>
                <c:formatCode>0.00</c:formatCode>
                <c:ptCount val="4"/>
                <c:pt idx="0">
                  <c:v>220</c:v>
                </c:pt>
                <c:pt idx="1">
                  <c:v>220</c:v>
                </c:pt>
                <c:pt idx="2">
                  <c:v>220</c:v>
                </c:pt>
                <c:pt idx="3">
                  <c:v>220</c:v>
                </c:pt>
              </c:numCache>
            </c:numRef>
          </c:yVal>
        </c:ser>
        <c:ser>
          <c:idx val="4"/>
          <c:order val="2"/>
          <c:tx>
            <c:v>Excess Demand</c:v>
          </c:tx>
          <c:spPr>
            <a:ln w="25400">
              <a:solidFill>
                <a:srgbClr val="0000FF"/>
              </a:solidFill>
              <a:prstDash val="solid"/>
            </a:ln>
          </c:spPr>
          <c:marker>
            <c:symbol val="none"/>
          </c:marker>
          <c:xVal>
            <c:numRef>
              <c:f>Model!$AD$46:$AD$47</c:f>
              <c:numCache>
                <c:formatCode>General</c:formatCode>
                <c:ptCount val="2"/>
                <c:pt idx="0" formatCode="0.00">
                  <c:v>275</c:v>
                </c:pt>
                <c:pt idx="1">
                  <c:v>0</c:v>
                </c:pt>
              </c:numCache>
            </c:numRef>
          </c:xVal>
          <c:yVal>
            <c:numRef>
              <c:f>Model!$AC$46:$AC$47</c:f>
              <c:numCache>
                <c:formatCode>General</c:formatCode>
                <c:ptCount val="2"/>
                <c:pt idx="0" formatCode="0.00">
                  <c:v>0</c:v>
                </c:pt>
                <c:pt idx="1">
                  <c:v>275</c:v>
                </c:pt>
              </c:numCache>
            </c:numRef>
          </c:yVal>
          <c:smooth val="1"/>
        </c:ser>
        <c:ser>
          <c:idx val="0"/>
          <c:order val="3"/>
          <c:tx>
            <c:v>Excess Supply</c:v>
          </c:tx>
          <c:spPr>
            <a:ln w="25400">
              <a:solidFill>
                <a:srgbClr val="008000"/>
              </a:solidFill>
              <a:prstDash val="solid"/>
            </a:ln>
          </c:spPr>
          <c:marker>
            <c:symbol val="none"/>
          </c:marker>
          <c:xVal>
            <c:numRef>
              <c:f>Model!$AF$46:$AF$47</c:f>
              <c:numCache>
                <c:formatCode>General</c:formatCode>
                <c:ptCount val="2"/>
                <c:pt idx="0" formatCode="0.00">
                  <c:v>275</c:v>
                </c:pt>
                <c:pt idx="1">
                  <c:v>0</c:v>
                </c:pt>
              </c:numCache>
            </c:numRef>
          </c:xVal>
          <c:yVal>
            <c:numRef>
              <c:f>Model!$AE$46:$AE$47</c:f>
              <c:numCache>
                <c:formatCode>General</c:formatCode>
                <c:ptCount val="2"/>
                <c:pt idx="0">
                  <c:v>484.00000000000011</c:v>
                </c:pt>
                <c:pt idx="1">
                  <c:v>154.00000000000003</c:v>
                </c:pt>
              </c:numCache>
            </c:numRef>
          </c:yVal>
          <c:smooth val="1"/>
        </c:ser>
        <c:axId val="120591488"/>
        <c:axId val="120593408"/>
      </c:scatterChart>
      <c:valAx>
        <c:axId val="120591488"/>
        <c:scaling>
          <c:orientation val="minMax"/>
          <c:min val="0"/>
        </c:scaling>
        <c:axPos val="b"/>
        <c:title>
          <c:tx>
            <c:rich>
              <a:bodyPr/>
              <a:lstStyle/>
              <a:p>
                <a:pPr>
                  <a:defRPr sz="800" b="1" i="0" u="none" strike="noStrike" baseline="0">
                    <a:solidFill>
                      <a:srgbClr val="000000"/>
                    </a:solidFill>
                    <a:latin typeface="Arial"/>
                    <a:ea typeface="Arial"/>
                    <a:cs typeface="Arial"/>
                  </a:defRPr>
                </a:pPr>
                <a:r>
                  <a:rPr lang="en-US"/>
                  <a:t>Quantity</a:t>
                </a:r>
              </a:p>
            </c:rich>
          </c:tx>
          <c:layout>
            <c:manualLayout>
              <c:xMode val="edge"/>
              <c:yMode val="edge"/>
              <c:x val="0.48990031549086671"/>
              <c:y val="0.90673575129533679"/>
            </c:manualLayout>
          </c:layout>
          <c:spPr>
            <a:noFill/>
            <a:ln w="25400">
              <a:noFill/>
            </a:ln>
          </c:spPr>
        </c:title>
        <c:numFmt formatCode="General" sourceLinked="1"/>
        <c:tickLblPos val="nextTo"/>
        <c:spPr>
          <a:ln w="254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20593408"/>
        <c:crosses val="autoZero"/>
        <c:crossBetween val="midCat"/>
      </c:valAx>
      <c:valAx>
        <c:axId val="120593408"/>
        <c:scaling>
          <c:orientation val="minMax"/>
          <c:max val="500"/>
          <c:min val="0"/>
        </c:scaling>
        <c:axPos val="l"/>
        <c:majorGridlines>
          <c:spPr>
            <a:ln w="3175">
              <a:solidFill>
                <a:srgbClr val="FFFFFF"/>
              </a:solidFill>
              <a:prstDash val="solid"/>
            </a:ln>
          </c:spPr>
        </c:majorGridlines>
        <c:title>
          <c:tx>
            <c:rich>
              <a:bodyPr/>
              <a:lstStyle/>
              <a:p>
                <a:pPr>
                  <a:defRPr sz="800" b="1" i="0" u="none" strike="noStrike" baseline="0">
                    <a:solidFill>
                      <a:srgbClr val="000000"/>
                    </a:solidFill>
                    <a:latin typeface="Arial"/>
                    <a:ea typeface="Arial"/>
                    <a:cs typeface="Arial"/>
                  </a:defRPr>
                </a:pPr>
                <a:r>
                  <a:rPr lang="en-US"/>
                  <a:t>Price</a:t>
                </a:r>
              </a:p>
            </c:rich>
          </c:tx>
          <c:layout>
            <c:manualLayout>
              <c:xMode val="edge"/>
              <c:yMode val="edge"/>
              <c:x val="4.0404040404040407E-2"/>
              <c:y val="0.40932642487046633"/>
            </c:manualLayout>
          </c:layout>
          <c:spPr>
            <a:noFill/>
            <a:ln w="25400">
              <a:noFill/>
            </a:ln>
          </c:spPr>
        </c:title>
        <c:numFmt formatCode="0" sourceLinked="0"/>
        <c:tickLblPos val="nextTo"/>
        <c:spPr>
          <a:ln w="254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20591488"/>
        <c:crosses val="autoZero"/>
        <c:crossBetween val="midCat"/>
        <c:majorUnit val="100"/>
      </c:valAx>
      <c:spPr>
        <a:solidFill>
          <a:srgbClr val="FFFFFF"/>
        </a:solidFill>
        <a:ln w="25400">
          <a:noFill/>
        </a:ln>
      </c:spPr>
    </c:plotArea>
    <c:legend>
      <c:legendPos val="t"/>
      <c:layout/>
    </c:legend>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US"/>
  <c:roundedCorners val="1"/>
  <c:chart>
    <c:plotArea>
      <c:layout>
        <c:manualLayout>
          <c:layoutTarget val="inner"/>
          <c:xMode val="edge"/>
          <c:yMode val="edge"/>
          <c:x val="0.16497482374140396"/>
          <c:y val="0.15243748669929771"/>
          <c:w val="0.77157456026748927"/>
          <c:h val="0.68477388806128958"/>
        </c:manualLayout>
      </c:layout>
      <c:scatterChart>
        <c:scatterStyle val="smoothMarker"/>
        <c:ser>
          <c:idx val="0"/>
          <c:order val="0"/>
          <c:tx>
            <c:v>Domestic Demand</c:v>
          </c:tx>
          <c:spPr>
            <a:ln w="25400">
              <a:solidFill>
                <a:srgbClr val="008000"/>
              </a:solidFill>
              <a:prstDash val="solid"/>
            </a:ln>
          </c:spPr>
          <c:marker>
            <c:symbol val="none"/>
          </c:marker>
          <c:xVal>
            <c:numRef>
              <c:f>Model!$AD$40:$AD$41</c:f>
              <c:numCache>
                <c:formatCode>General</c:formatCode>
                <c:ptCount val="2"/>
                <c:pt idx="0">
                  <c:v>125</c:v>
                </c:pt>
                <c:pt idx="1">
                  <c:v>0</c:v>
                </c:pt>
              </c:numCache>
            </c:numRef>
          </c:xVal>
          <c:yVal>
            <c:numRef>
              <c:f>Model!$AC$40:$AC$41</c:f>
              <c:numCache>
                <c:formatCode>0.00</c:formatCode>
                <c:ptCount val="2"/>
                <c:pt idx="0" formatCode="General">
                  <c:v>0</c:v>
                </c:pt>
                <c:pt idx="1">
                  <c:v>250</c:v>
                </c:pt>
              </c:numCache>
            </c:numRef>
          </c:yVal>
          <c:smooth val="1"/>
        </c:ser>
        <c:ser>
          <c:idx val="1"/>
          <c:order val="1"/>
          <c:tx>
            <c:v>Domestic Supply</c:v>
          </c:tx>
          <c:spPr>
            <a:ln w="25400">
              <a:solidFill>
                <a:schemeClr val="accent3">
                  <a:lumMod val="60000"/>
                  <a:lumOff val="40000"/>
                </a:schemeClr>
              </a:solidFill>
              <a:prstDash val="solid"/>
            </a:ln>
          </c:spPr>
          <c:marker>
            <c:symbol val="none"/>
          </c:marker>
          <c:xVal>
            <c:numRef>
              <c:f>Model!$AF$40:$AF$41</c:f>
              <c:numCache>
                <c:formatCode>General</c:formatCode>
                <c:ptCount val="2"/>
                <c:pt idx="0">
                  <c:v>125</c:v>
                </c:pt>
                <c:pt idx="1">
                  <c:v>0</c:v>
                </c:pt>
              </c:numCache>
            </c:numRef>
          </c:xVal>
          <c:yVal>
            <c:numRef>
              <c:f>Model!$AE$40:$AE$41</c:f>
              <c:numCache>
                <c:formatCode>General</c:formatCode>
                <c:ptCount val="2"/>
                <c:pt idx="0">
                  <c:v>385</c:v>
                </c:pt>
                <c:pt idx="1">
                  <c:v>10</c:v>
                </c:pt>
              </c:numCache>
            </c:numRef>
          </c:yVal>
          <c:smooth val="1"/>
        </c:ser>
        <c:ser>
          <c:idx val="2"/>
          <c:order val="2"/>
          <c:tx>
            <c:v>Free Trade Price</c:v>
          </c:tx>
          <c:spPr>
            <a:ln w="25400">
              <a:solidFill>
                <a:srgbClr val="000000"/>
              </a:solidFill>
              <a:prstDash val="solid"/>
            </a:ln>
          </c:spPr>
          <c:marker>
            <c:symbol val="none"/>
          </c:marker>
          <c:xVal>
            <c:numRef>
              <c:f>Model!$AH$40:$AH$41</c:f>
              <c:numCache>
                <c:formatCode>0.00</c:formatCode>
                <c:ptCount val="2"/>
                <c:pt idx="0" formatCode="General">
                  <c:v>0</c:v>
                </c:pt>
                <c:pt idx="1">
                  <c:v>70.000000000000014</c:v>
                </c:pt>
              </c:numCache>
            </c:numRef>
          </c:xVal>
          <c:yVal>
            <c:numRef>
              <c:f>Model!$AG$40:$AG$41</c:f>
              <c:numCache>
                <c:formatCode>0.00</c:formatCode>
                <c:ptCount val="2"/>
                <c:pt idx="0">
                  <c:v>220.00000000000003</c:v>
                </c:pt>
                <c:pt idx="1">
                  <c:v>220.00000000000003</c:v>
                </c:pt>
              </c:numCache>
            </c:numRef>
          </c:yVal>
          <c:smooth val="1"/>
        </c:ser>
        <c:ser>
          <c:idx val="3"/>
          <c:order val="3"/>
          <c:tx>
            <c:v>Trade War Price</c:v>
          </c:tx>
          <c:spPr>
            <a:ln w="25400">
              <a:solidFill>
                <a:srgbClr val="FF0000"/>
              </a:solidFill>
              <a:prstDash val="solid"/>
            </a:ln>
          </c:spPr>
          <c:marker>
            <c:symbol val="none"/>
          </c:marker>
          <c:xVal>
            <c:numRef>
              <c:f>Model!$AJ$40:$AJ$41</c:f>
              <c:numCache>
                <c:formatCode>0.00</c:formatCode>
                <c:ptCount val="2"/>
                <c:pt idx="0" formatCode="General">
                  <c:v>0</c:v>
                </c:pt>
                <c:pt idx="1">
                  <c:v>70</c:v>
                </c:pt>
              </c:numCache>
            </c:numRef>
          </c:xVal>
          <c:yVal>
            <c:numRef>
              <c:f>Model!$AI$40:$AI$41</c:f>
              <c:numCache>
                <c:formatCode>0.00</c:formatCode>
                <c:ptCount val="2"/>
                <c:pt idx="0">
                  <c:v>220</c:v>
                </c:pt>
                <c:pt idx="1">
                  <c:v>220</c:v>
                </c:pt>
              </c:numCache>
            </c:numRef>
          </c:yVal>
          <c:smooth val="1"/>
        </c:ser>
        <c:axId val="120628352"/>
        <c:axId val="120630272"/>
      </c:scatterChart>
      <c:valAx>
        <c:axId val="120628352"/>
        <c:scaling>
          <c:orientation val="minMax"/>
          <c:max val="300"/>
          <c:min val="0"/>
        </c:scaling>
        <c:axPos val="b"/>
        <c:title>
          <c:tx>
            <c:rich>
              <a:bodyPr/>
              <a:lstStyle/>
              <a:p>
                <a:pPr>
                  <a:defRPr sz="800" b="1" i="0" u="none" strike="noStrike" baseline="0">
                    <a:solidFill>
                      <a:srgbClr val="000000"/>
                    </a:solidFill>
                    <a:latin typeface="Arial"/>
                    <a:ea typeface="Arial"/>
                    <a:cs typeface="Arial"/>
                  </a:defRPr>
                </a:pPr>
                <a:r>
                  <a:rPr lang="en-US"/>
                  <a:t>Quantity</a:t>
                </a:r>
              </a:p>
            </c:rich>
          </c:tx>
          <c:layout>
            <c:manualLayout>
              <c:xMode val="edge"/>
              <c:yMode val="edge"/>
              <c:x val="0.4898482486643484"/>
              <c:y val="0.9069789144573982"/>
            </c:manualLayout>
          </c:layout>
          <c:spPr>
            <a:noFill/>
            <a:ln w="25400">
              <a:noFill/>
            </a:ln>
          </c:spPr>
        </c:title>
        <c:numFmt formatCode="General" sourceLinked="1"/>
        <c:tickLblPos val="nextTo"/>
        <c:spPr>
          <a:ln w="254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20630272"/>
        <c:crosses val="autoZero"/>
        <c:crossBetween val="midCat"/>
      </c:valAx>
      <c:valAx>
        <c:axId val="120630272"/>
        <c:scaling>
          <c:orientation val="minMax"/>
          <c:max val="500"/>
          <c:min val="0"/>
        </c:scaling>
        <c:axPos val="l"/>
        <c:majorGridlines>
          <c:spPr>
            <a:ln w="3175">
              <a:solidFill>
                <a:srgbClr val="FFFFFF"/>
              </a:solidFill>
              <a:prstDash val="solid"/>
            </a:ln>
          </c:spPr>
        </c:majorGridlines>
        <c:title>
          <c:tx>
            <c:rich>
              <a:bodyPr/>
              <a:lstStyle/>
              <a:p>
                <a:pPr>
                  <a:defRPr sz="800" b="1" i="0" u="none" strike="noStrike" baseline="0">
                    <a:solidFill>
                      <a:srgbClr val="000000"/>
                    </a:solidFill>
                    <a:latin typeface="Arial"/>
                    <a:ea typeface="Arial"/>
                    <a:cs typeface="Arial"/>
                  </a:defRPr>
                </a:pPr>
                <a:r>
                  <a:rPr lang="en-US"/>
                  <a:t>Price</a:t>
                </a:r>
              </a:p>
            </c:rich>
          </c:tx>
          <c:layout>
            <c:manualLayout>
              <c:xMode val="edge"/>
              <c:yMode val="edge"/>
              <c:x val="4.060913705583756E-2"/>
              <c:y val="0.40826981898580506"/>
            </c:manualLayout>
          </c:layout>
          <c:spPr>
            <a:noFill/>
            <a:ln w="25400">
              <a:noFill/>
            </a:ln>
          </c:spPr>
        </c:title>
        <c:numFmt formatCode="General" sourceLinked="1"/>
        <c:tickLblPos val="nextTo"/>
        <c:spPr>
          <a:ln w="254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20628352"/>
        <c:crosses val="autoZero"/>
        <c:crossBetween val="midCat"/>
        <c:majorUnit val="100"/>
      </c:valAx>
      <c:spPr>
        <a:solidFill>
          <a:srgbClr val="FFFFFF"/>
        </a:solidFill>
        <a:ln w="25400">
          <a:noFill/>
        </a:ln>
      </c:spPr>
    </c:plotArea>
    <c:legend>
      <c:legendPos val="t"/>
      <c:layout/>
    </c:legend>
    <c:dispBlanksAs val="gap"/>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3</xdr:col>
      <xdr:colOff>209550</xdr:colOff>
      <xdr:row>7</xdr:row>
      <xdr:rowOff>9525</xdr:rowOff>
    </xdr:from>
    <xdr:to>
      <xdr:col>15</xdr:col>
      <xdr:colOff>552450</xdr:colOff>
      <xdr:row>43</xdr:row>
      <xdr:rowOff>142875</xdr:rowOff>
    </xdr:to>
    <xdr:pic>
      <xdr:nvPicPr>
        <xdr:cNvPr id="18706"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2038350" y="1143000"/>
          <a:ext cx="7658100" cy="5962650"/>
        </a:xfrm>
        <a:prstGeom prst="rect">
          <a:avLst/>
        </a:prstGeom>
        <a:noFill/>
        <a:ln w="1">
          <a:noFill/>
          <a:miter lim="800000"/>
          <a:headEnd/>
          <a:tailEnd/>
        </a:ln>
      </xdr:spPr>
    </xdr:pic>
    <xdr:clientData/>
  </xdr:twoCellAnchor>
  <xdr:twoCellAnchor>
    <xdr:from>
      <xdr:col>0</xdr:col>
      <xdr:colOff>209551</xdr:colOff>
      <xdr:row>19</xdr:row>
      <xdr:rowOff>28558</xdr:rowOff>
    </xdr:from>
    <xdr:to>
      <xdr:col>3</xdr:col>
      <xdr:colOff>4012</xdr:colOff>
      <xdr:row>24</xdr:row>
      <xdr:rowOff>127401</xdr:rowOff>
    </xdr:to>
    <xdr:sp macro="" textlink="">
      <xdr:nvSpPr>
        <xdr:cNvPr id="3" name="Rounded Rectangle 2"/>
        <xdr:cNvSpPr/>
      </xdr:nvSpPr>
      <xdr:spPr>
        <a:xfrm>
          <a:off x="209551" y="3044808"/>
          <a:ext cx="1635961" cy="892593"/>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en-US" sz="1100"/>
            <a:t>Tariff level in Home (use the spinner to control).</a:t>
          </a:r>
        </a:p>
      </xdr:txBody>
    </xdr:sp>
    <xdr:clientData/>
  </xdr:twoCellAnchor>
  <xdr:twoCellAnchor>
    <xdr:from>
      <xdr:col>3</xdr:col>
      <xdr:colOff>4012</xdr:colOff>
      <xdr:row>21</xdr:row>
      <xdr:rowOff>157355</xdr:rowOff>
    </xdr:from>
    <xdr:to>
      <xdr:col>5</xdr:col>
      <xdr:colOff>257175</xdr:colOff>
      <xdr:row>27</xdr:row>
      <xdr:rowOff>92058</xdr:rowOff>
    </xdr:to>
    <xdr:cxnSp macro="">
      <xdr:nvCxnSpPr>
        <xdr:cNvPr id="4" name="Straight Arrow Connector 3"/>
        <xdr:cNvCxnSpPr>
          <a:stCxn id="3" idx="3"/>
        </xdr:cNvCxnSpPr>
      </xdr:nvCxnSpPr>
      <xdr:spPr>
        <a:xfrm>
          <a:off x="1845512" y="3491105"/>
          <a:ext cx="1480830" cy="887203"/>
        </a:xfrm>
        <a:prstGeom prst="straightConnector1">
          <a:avLst/>
        </a:prstGeom>
        <a:ln>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0</xdr:col>
      <xdr:colOff>228600</xdr:colOff>
      <xdr:row>37</xdr:row>
      <xdr:rowOff>92058</xdr:rowOff>
    </xdr:from>
    <xdr:to>
      <xdr:col>2</xdr:col>
      <xdr:colOff>600075</xdr:colOff>
      <xdr:row>43</xdr:row>
      <xdr:rowOff>29060</xdr:rowOff>
    </xdr:to>
    <xdr:sp macro="" textlink="">
      <xdr:nvSpPr>
        <xdr:cNvPr id="5" name="Rounded Rectangle 4"/>
        <xdr:cNvSpPr/>
      </xdr:nvSpPr>
      <xdr:spPr>
        <a:xfrm>
          <a:off x="228600" y="5965808"/>
          <a:ext cx="1599142" cy="889502"/>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solidFill>
                <a:schemeClr val="dk1"/>
              </a:solidFill>
              <a:latin typeface="+mn-lt"/>
              <a:ea typeface="+mn-ea"/>
              <a:cs typeface="+mn-cs"/>
            </a:rPr>
            <a:t>Equilibrium prices and quantities</a:t>
          </a:r>
          <a:r>
            <a:rPr lang="en-US" sz="1100" baseline="0">
              <a:solidFill>
                <a:schemeClr val="dk1"/>
              </a:solidFill>
              <a:latin typeface="+mn-lt"/>
              <a:ea typeface="+mn-ea"/>
              <a:cs typeface="+mn-cs"/>
            </a:rPr>
            <a:t> in Home with the tariff in place.</a:t>
          </a:r>
          <a:endParaRPr lang="en-US" sz="1100">
            <a:solidFill>
              <a:schemeClr val="dk1"/>
            </a:solidFill>
            <a:latin typeface="+mn-lt"/>
            <a:ea typeface="+mn-ea"/>
            <a:cs typeface="+mn-cs"/>
          </a:endParaRPr>
        </a:p>
      </xdr:txBody>
    </xdr:sp>
    <xdr:clientData/>
  </xdr:twoCellAnchor>
  <xdr:twoCellAnchor>
    <xdr:from>
      <xdr:col>2</xdr:col>
      <xdr:colOff>600075</xdr:colOff>
      <xdr:row>40</xdr:row>
      <xdr:rowOff>47625</xdr:rowOff>
    </xdr:from>
    <xdr:to>
      <xdr:col>4</xdr:col>
      <xdr:colOff>23813</xdr:colOff>
      <xdr:row>40</xdr:row>
      <xdr:rowOff>60560</xdr:rowOff>
    </xdr:to>
    <xdr:cxnSp macro="">
      <xdr:nvCxnSpPr>
        <xdr:cNvPr id="6" name="Straight Arrow Connector 5"/>
        <xdr:cNvCxnSpPr>
          <a:stCxn id="5" idx="3"/>
        </xdr:cNvCxnSpPr>
      </xdr:nvCxnSpPr>
      <xdr:spPr>
        <a:xfrm flipV="1">
          <a:off x="1814513" y="6715125"/>
          <a:ext cx="638175" cy="1293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229658</xdr:colOff>
      <xdr:row>31</xdr:row>
      <xdr:rowOff>92058</xdr:rowOff>
    </xdr:from>
    <xdr:to>
      <xdr:col>2</xdr:col>
      <xdr:colOff>601133</xdr:colOff>
      <xdr:row>37</xdr:row>
      <xdr:rowOff>29060</xdr:rowOff>
    </xdr:to>
    <xdr:sp macro="" textlink="">
      <xdr:nvSpPr>
        <xdr:cNvPr id="10" name="Rounded Rectangle 9"/>
        <xdr:cNvSpPr/>
      </xdr:nvSpPr>
      <xdr:spPr>
        <a:xfrm>
          <a:off x="229658" y="5013308"/>
          <a:ext cx="1599142" cy="889502"/>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Equilibrium prices and quantities in Home</a:t>
          </a:r>
          <a:r>
            <a:rPr lang="en-US" sz="1100" baseline="0"/>
            <a:t> with free trade.</a:t>
          </a:r>
          <a:endParaRPr lang="en-US" sz="1100"/>
        </a:p>
      </xdr:txBody>
    </xdr:sp>
    <xdr:clientData/>
  </xdr:twoCellAnchor>
  <xdr:twoCellAnchor>
    <xdr:from>
      <xdr:col>2</xdr:col>
      <xdr:colOff>601133</xdr:colOff>
      <xdr:row>34</xdr:row>
      <xdr:rowOff>60560</xdr:rowOff>
    </xdr:from>
    <xdr:to>
      <xdr:col>4</xdr:col>
      <xdr:colOff>11906</xdr:colOff>
      <xdr:row>36</xdr:row>
      <xdr:rowOff>11906</xdr:rowOff>
    </xdr:to>
    <xdr:cxnSp macro="">
      <xdr:nvCxnSpPr>
        <xdr:cNvPr id="11" name="Straight Arrow Connector 10"/>
        <xdr:cNvCxnSpPr>
          <a:stCxn id="10" idx="3"/>
        </xdr:cNvCxnSpPr>
      </xdr:nvCxnSpPr>
      <xdr:spPr>
        <a:xfrm>
          <a:off x="1815571" y="5727935"/>
          <a:ext cx="625210" cy="284721"/>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238125</xdr:colOff>
      <xdr:row>25</xdr:row>
      <xdr:rowOff>92058</xdr:rowOff>
    </xdr:from>
    <xdr:to>
      <xdr:col>3</xdr:col>
      <xdr:colOff>0</xdr:colOff>
      <xdr:row>31</xdr:row>
      <xdr:rowOff>29060</xdr:rowOff>
    </xdr:to>
    <xdr:sp macro="" textlink="">
      <xdr:nvSpPr>
        <xdr:cNvPr id="12" name="Rounded Rectangle 11"/>
        <xdr:cNvSpPr/>
      </xdr:nvSpPr>
      <xdr:spPr>
        <a:xfrm>
          <a:off x="238125" y="4060808"/>
          <a:ext cx="1603375" cy="889502"/>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Equilibrium prices and quantities</a:t>
          </a:r>
          <a:r>
            <a:rPr lang="en-US" sz="1100" baseline="0"/>
            <a:t> in Home in autarky.</a:t>
          </a:r>
          <a:endParaRPr lang="en-US" sz="1100"/>
        </a:p>
      </xdr:txBody>
    </xdr:sp>
    <xdr:clientData/>
  </xdr:twoCellAnchor>
  <xdr:twoCellAnchor>
    <xdr:from>
      <xdr:col>3</xdr:col>
      <xdr:colOff>0</xdr:colOff>
      <xdr:row>28</xdr:row>
      <xdr:rowOff>60560</xdr:rowOff>
    </xdr:from>
    <xdr:to>
      <xdr:col>4</xdr:col>
      <xdr:colOff>23813</xdr:colOff>
      <xdr:row>31</xdr:row>
      <xdr:rowOff>59531</xdr:rowOff>
    </xdr:to>
    <xdr:cxnSp macro="">
      <xdr:nvCxnSpPr>
        <xdr:cNvPr id="13" name="Straight Arrow Connector 12"/>
        <xdr:cNvCxnSpPr>
          <a:stCxn id="12" idx="3"/>
        </xdr:cNvCxnSpPr>
      </xdr:nvCxnSpPr>
      <xdr:spPr>
        <a:xfrm>
          <a:off x="1821656" y="4727810"/>
          <a:ext cx="631032" cy="49903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161925</xdr:colOff>
      <xdr:row>26</xdr:row>
      <xdr:rowOff>28558</xdr:rowOff>
    </xdr:from>
    <xdr:to>
      <xdr:col>18</xdr:col>
      <xdr:colOff>533400</xdr:colOff>
      <xdr:row>31</xdr:row>
      <xdr:rowOff>121135</xdr:rowOff>
    </xdr:to>
    <xdr:sp macro="" textlink="">
      <xdr:nvSpPr>
        <xdr:cNvPr id="14" name="Rounded Rectangle 13"/>
        <xdr:cNvSpPr/>
      </xdr:nvSpPr>
      <xdr:spPr>
        <a:xfrm>
          <a:off x="9983258" y="4156058"/>
          <a:ext cx="1599142" cy="886327"/>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Equilibrium prices and quantities</a:t>
          </a:r>
          <a:r>
            <a:rPr lang="en-US" sz="1100" baseline="0"/>
            <a:t> in Foreign in autarky.</a:t>
          </a:r>
          <a:endParaRPr lang="en-US" sz="1100"/>
        </a:p>
      </xdr:txBody>
    </xdr:sp>
    <xdr:clientData/>
  </xdr:twoCellAnchor>
  <xdr:twoCellAnchor>
    <xdr:from>
      <xdr:col>16</xdr:col>
      <xdr:colOff>171450</xdr:colOff>
      <xdr:row>32</xdr:row>
      <xdr:rowOff>57133</xdr:rowOff>
    </xdr:from>
    <xdr:to>
      <xdr:col>18</xdr:col>
      <xdr:colOff>542925</xdr:colOff>
      <xdr:row>37</xdr:row>
      <xdr:rowOff>149710</xdr:rowOff>
    </xdr:to>
    <xdr:sp macro="" textlink="">
      <xdr:nvSpPr>
        <xdr:cNvPr id="16" name="Rounded Rectangle 15"/>
        <xdr:cNvSpPr/>
      </xdr:nvSpPr>
      <xdr:spPr>
        <a:xfrm>
          <a:off x="9992783" y="5137133"/>
          <a:ext cx="1599142" cy="886327"/>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Equilibrium prices and quantities</a:t>
          </a:r>
          <a:r>
            <a:rPr lang="en-US" sz="1100" baseline="0"/>
            <a:t> in Foreign with free trade.</a:t>
          </a:r>
          <a:endParaRPr lang="en-US" sz="1100"/>
        </a:p>
      </xdr:txBody>
    </xdr:sp>
    <xdr:clientData/>
  </xdr:twoCellAnchor>
  <xdr:twoCellAnchor>
    <xdr:from>
      <xdr:col>16</xdr:col>
      <xdr:colOff>161925</xdr:colOff>
      <xdr:row>38</xdr:row>
      <xdr:rowOff>73008</xdr:rowOff>
    </xdr:from>
    <xdr:to>
      <xdr:col>18</xdr:col>
      <xdr:colOff>533400</xdr:colOff>
      <xdr:row>44</xdr:row>
      <xdr:rowOff>10010</xdr:rowOff>
    </xdr:to>
    <xdr:sp macro="" textlink="">
      <xdr:nvSpPr>
        <xdr:cNvPr id="17" name="Rounded Rectangle 16"/>
        <xdr:cNvSpPr/>
      </xdr:nvSpPr>
      <xdr:spPr>
        <a:xfrm>
          <a:off x="9983258" y="6105508"/>
          <a:ext cx="1599142" cy="889502"/>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Equilibrium prices and quantities</a:t>
          </a:r>
          <a:r>
            <a:rPr lang="en-US" sz="1100" baseline="0"/>
            <a:t> in Foreign with the export tax in place.</a:t>
          </a:r>
          <a:endParaRPr lang="en-US" sz="1100"/>
        </a:p>
      </xdr:txBody>
    </xdr:sp>
    <xdr:clientData/>
  </xdr:twoCellAnchor>
  <xdr:twoCellAnchor>
    <xdr:from>
      <xdr:col>1</xdr:col>
      <xdr:colOff>238126</xdr:colOff>
      <xdr:row>44</xdr:row>
      <xdr:rowOff>58719</xdr:rowOff>
    </xdr:from>
    <xdr:to>
      <xdr:col>4</xdr:col>
      <xdr:colOff>2382</xdr:colOff>
      <xdr:row>49</xdr:row>
      <xdr:rowOff>162408</xdr:rowOff>
    </xdr:to>
    <xdr:sp macro="" textlink="">
      <xdr:nvSpPr>
        <xdr:cNvPr id="18" name="Rounded Rectangle 17"/>
        <xdr:cNvSpPr/>
      </xdr:nvSpPr>
      <xdr:spPr>
        <a:xfrm>
          <a:off x="845345" y="7392969"/>
          <a:ext cx="1585912" cy="937127"/>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Welfare levels for Home</a:t>
          </a:r>
          <a:r>
            <a:rPr lang="en-US" sz="1100" baseline="0"/>
            <a:t> in autarky.</a:t>
          </a:r>
          <a:endParaRPr lang="en-US" sz="1100"/>
        </a:p>
      </xdr:txBody>
    </xdr:sp>
    <xdr:clientData/>
  </xdr:twoCellAnchor>
  <xdr:twoCellAnchor>
    <xdr:from>
      <xdr:col>1</xdr:col>
      <xdr:colOff>597693</xdr:colOff>
      <xdr:row>51</xdr:row>
      <xdr:rowOff>34906</xdr:rowOff>
    </xdr:from>
    <xdr:to>
      <xdr:col>4</xdr:col>
      <xdr:colOff>359569</xdr:colOff>
      <xdr:row>56</xdr:row>
      <xdr:rowOff>138596</xdr:rowOff>
    </xdr:to>
    <xdr:sp macro="" textlink="">
      <xdr:nvSpPr>
        <xdr:cNvPr id="19" name="Rounded Rectangle 18"/>
        <xdr:cNvSpPr/>
      </xdr:nvSpPr>
      <xdr:spPr>
        <a:xfrm>
          <a:off x="1204912" y="8535969"/>
          <a:ext cx="1583532" cy="937127"/>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Welfare levels for  Home with free trade.</a:t>
          </a:r>
        </a:p>
      </xdr:txBody>
    </xdr:sp>
    <xdr:clientData/>
  </xdr:twoCellAnchor>
  <xdr:twoCellAnchor>
    <xdr:from>
      <xdr:col>7</xdr:col>
      <xdr:colOff>416718</xdr:colOff>
      <xdr:row>51</xdr:row>
      <xdr:rowOff>1570</xdr:rowOff>
    </xdr:from>
    <xdr:to>
      <xdr:col>10</xdr:col>
      <xdr:colOff>178593</xdr:colOff>
      <xdr:row>56</xdr:row>
      <xdr:rowOff>105260</xdr:rowOff>
    </xdr:to>
    <xdr:sp macro="" textlink="">
      <xdr:nvSpPr>
        <xdr:cNvPr id="20" name="Rounded Rectangle 19"/>
        <xdr:cNvSpPr/>
      </xdr:nvSpPr>
      <xdr:spPr>
        <a:xfrm>
          <a:off x="4667249" y="8502633"/>
          <a:ext cx="1583532" cy="937127"/>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Welfare levels for Home with tariff</a:t>
          </a:r>
          <a:r>
            <a:rPr lang="en-US" sz="1100" baseline="0"/>
            <a:t> in place.</a:t>
          </a:r>
          <a:endParaRPr lang="en-US" sz="1100"/>
        </a:p>
      </xdr:txBody>
    </xdr:sp>
    <xdr:clientData/>
  </xdr:twoCellAnchor>
  <xdr:twoCellAnchor>
    <xdr:from>
      <xdr:col>4</xdr:col>
      <xdr:colOff>526257</xdr:colOff>
      <xdr:row>53</xdr:row>
      <xdr:rowOff>46813</xdr:rowOff>
    </xdr:from>
    <xdr:to>
      <xdr:col>7</xdr:col>
      <xdr:colOff>290513</xdr:colOff>
      <xdr:row>58</xdr:row>
      <xdr:rowOff>150503</xdr:rowOff>
    </xdr:to>
    <xdr:sp macro="" textlink="">
      <xdr:nvSpPr>
        <xdr:cNvPr id="21" name="Rounded Rectangle 20"/>
        <xdr:cNvSpPr/>
      </xdr:nvSpPr>
      <xdr:spPr>
        <a:xfrm>
          <a:off x="2955132" y="8881251"/>
          <a:ext cx="1585912" cy="937127"/>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Difference in surplus</a:t>
          </a:r>
          <a:r>
            <a:rPr lang="en-US" sz="1100" baseline="0"/>
            <a:t> for Home relative to autarky (gains from trade).</a:t>
          </a:r>
          <a:endParaRPr lang="en-US" sz="1100"/>
        </a:p>
      </xdr:txBody>
    </xdr:sp>
    <xdr:clientData/>
  </xdr:twoCellAnchor>
  <xdr:twoCellAnchor>
    <xdr:from>
      <xdr:col>4</xdr:col>
      <xdr:colOff>324908</xdr:colOff>
      <xdr:row>0</xdr:row>
      <xdr:rowOff>116413</xdr:rowOff>
    </xdr:from>
    <xdr:to>
      <xdr:col>7</xdr:col>
      <xdr:colOff>82550</xdr:colOff>
      <xdr:row>6</xdr:row>
      <xdr:rowOff>50240</xdr:rowOff>
    </xdr:to>
    <xdr:sp macro="" textlink="">
      <xdr:nvSpPr>
        <xdr:cNvPr id="22" name="Rounded Rectangle 21"/>
        <xdr:cNvSpPr/>
      </xdr:nvSpPr>
      <xdr:spPr>
        <a:xfrm>
          <a:off x="2780241" y="116413"/>
          <a:ext cx="1599142" cy="886327"/>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Domestic demand</a:t>
          </a:r>
          <a:r>
            <a:rPr lang="en-US" sz="1100" baseline="0"/>
            <a:t> and supply in Home (the importing country).</a:t>
          </a:r>
          <a:endParaRPr lang="en-US" sz="1100"/>
        </a:p>
      </xdr:txBody>
    </xdr:sp>
    <xdr:clientData/>
  </xdr:twoCellAnchor>
  <xdr:twoCellAnchor>
    <xdr:from>
      <xdr:col>8</xdr:col>
      <xdr:colOff>219073</xdr:colOff>
      <xdr:row>0</xdr:row>
      <xdr:rowOff>116413</xdr:rowOff>
    </xdr:from>
    <xdr:to>
      <xdr:col>10</xdr:col>
      <xdr:colOff>590549</xdr:colOff>
      <xdr:row>6</xdr:row>
      <xdr:rowOff>50240</xdr:rowOff>
    </xdr:to>
    <xdr:sp macro="" textlink="">
      <xdr:nvSpPr>
        <xdr:cNvPr id="23" name="Rounded Rectangle 22"/>
        <xdr:cNvSpPr/>
      </xdr:nvSpPr>
      <xdr:spPr>
        <a:xfrm>
          <a:off x="5129740" y="116413"/>
          <a:ext cx="1599142" cy="886327"/>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Excess demand and supply (the world market)</a:t>
          </a:r>
          <a:r>
            <a:rPr lang="en-US" sz="1100" baseline="0"/>
            <a:t>.</a:t>
          </a:r>
          <a:endParaRPr lang="en-US" sz="1100"/>
        </a:p>
      </xdr:txBody>
    </xdr:sp>
    <xdr:clientData/>
  </xdr:twoCellAnchor>
  <xdr:twoCellAnchor>
    <xdr:from>
      <xdr:col>12</xdr:col>
      <xdr:colOff>329141</xdr:colOff>
      <xdr:row>0</xdr:row>
      <xdr:rowOff>116413</xdr:rowOff>
    </xdr:from>
    <xdr:to>
      <xdr:col>15</xdr:col>
      <xdr:colOff>86783</xdr:colOff>
      <xdr:row>6</xdr:row>
      <xdr:rowOff>50240</xdr:rowOff>
    </xdr:to>
    <xdr:sp macro="" textlink="">
      <xdr:nvSpPr>
        <xdr:cNvPr id="24" name="Rounded Rectangle 23"/>
        <xdr:cNvSpPr/>
      </xdr:nvSpPr>
      <xdr:spPr>
        <a:xfrm>
          <a:off x="7695141" y="116413"/>
          <a:ext cx="1599142" cy="886327"/>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Domestic demand and supply in Foreign (the exporting country)</a:t>
          </a:r>
          <a:r>
            <a:rPr lang="en-US" sz="1100" baseline="0"/>
            <a:t>.</a:t>
          </a:r>
          <a:endParaRPr lang="en-US" sz="1100"/>
        </a:p>
      </xdr:txBody>
    </xdr:sp>
    <xdr:clientData/>
  </xdr:twoCellAnchor>
  <xdr:twoCellAnchor>
    <xdr:from>
      <xdr:col>16</xdr:col>
      <xdr:colOff>139701</xdr:colOff>
      <xdr:row>13</xdr:row>
      <xdr:rowOff>96313</xdr:rowOff>
    </xdr:from>
    <xdr:to>
      <xdr:col>18</xdr:col>
      <xdr:colOff>547995</xdr:colOff>
      <xdr:row>19</xdr:row>
      <xdr:rowOff>28469</xdr:rowOff>
    </xdr:to>
    <xdr:sp macro="" textlink="">
      <xdr:nvSpPr>
        <xdr:cNvPr id="25" name="Rounded Rectangle 24"/>
        <xdr:cNvSpPr/>
      </xdr:nvSpPr>
      <xdr:spPr>
        <a:xfrm>
          <a:off x="9855201" y="2263251"/>
          <a:ext cx="1622732" cy="932281"/>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en-US" sz="1100"/>
            <a:t>Export tax level in Foreign (use the spinner to control).</a:t>
          </a:r>
        </a:p>
      </xdr:txBody>
    </xdr:sp>
    <xdr:clientData/>
  </xdr:twoCellAnchor>
  <xdr:twoCellAnchor>
    <xdr:from>
      <xdr:col>0</xdr:col>
      <xdr:colOff>203201</xdr:colOff>
      <xdr:row>12</xdr:row>
      <xdr:rowOff>128041</xdr:rowOff>
    </xdr:from>
    <xdr:to>
      <xdr:col>3</xdr:col>
      <xdr:colOff>4277</xdr:colOff>
      <xdr:row>18</xdr:row>
      <xdr:rowOff>68134</xdr:rowOff>
    </xdr:to>
    <xdr:sp macro="" textlink="">
      <xdr:nvSpPr>
        <xdr:cNvPr id="26" name="Rounded Rectangle 25"/>
        <xdr:cNvSpPr/>
      </xdr:nvSpPr>
      <xdr:spPr>
        <a:xfrm>
          <a:off x="203201" y="2128291"/>
          <a:ext cx="1622732" cy="940218"/>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en-US" sz="1100"/>
            <a:t>Parameters of Home's domestic demand.</a:t>
          </a:r>
        </a:p>
      </xdr:txBody>
    </xdr:sp>
    <xdr:clientData/>
  </xdr:twoCellAnchor>
  <xdr:twoCellAnchor>
    <xdr:from>
      <xdr:col>16</xdr:col>
      <xdr:colOff>122768</xdr:colOff>
      <xdr:row>7</xdr:row>
      <xdr:rowOff>3975</xdr:rowOff>
    </xdr:from>
    <xdr:to>
      <xdr:col>18</xdr:col>
      <xdr:colOff>531062</xdr:colOff>
      <xdr:row>12</xdr:row>
      <xdr:rowOff>110756</xdr:rowOff>
    </xdr:to>
    <xdr:sp macro="" textlink="">
      <xdr:nvSpPr>
        <xdr:cNvPr id="27" name="Rounded Rectangle 26"/>
        <xdr:cNvSpPr/>
      </xdr:nvSpPr>
      <xdr:spPr>
        <a:xfrm>
          <a:off x="9838268" y="1170788"/>
          <a:ext cx="1622732" cy="940218"/>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en-US" sz="1100"/>
            <a:t>Parameters of Foreign's domestic</a:t>
          </a:r>
          <a:r>
            <a:rPr lang="en-US" sz="1100" baseline="0"/>
            <a:t> demand.</a:t>
          </a:r>
          <a:endParaRPr lang="en-US" sz="1100"/>
        </a:p>
      </xdr:txBody>
    </xdr:sp>
    <xdr:clientData/>
  </xdr:twoCellAnchor>
  <xdr:twoCellAnchor>
    <xdr:from>
      <xdr:col>0</xdr:col>
      <xdr:colOff>196851</xdr:colOff>
      <xdr:row>6</xdr:row>
      <xdr:rowOff>89941</xdr:rowOff>
    </xdr:from>
    <xdr:to>
      <xdr:col>2</xdr:col>
      <xdr:colOff>605145</xdr:colOff>
      <xdr:row>12</xdr:row>
      <xdr:rowOff>30034</xdr:rowOff>
    </xdr:to>
    <xdr:sp macro="" textlink="">
      <xdr:nvSpPr>
        <xdr:cNvPr id="28" name="Rounded Rectangle 27"/>
        <xdr:cNvSpPr/>
      </xdr:nvSpPr>
      <xdr:spPr>
        <a:xfrm>
          <a:off x="196851" y="1042441"/>
          <a:ext cx="1635961" cy="892593"/>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en-US" sz="1100"/>
            <a:t>Parameters of Home's</a:t>
          </a:r>
          <a:r>
            <a:rPr lang="en-US" sz="1100" baseline="0"/>
            <a:t> domestic supply.</a:t>
          </a:r>
          <a:endParaRPr lang="en-US" sz="1100"/>
        </a:p>
      </xdr:txBody>
    </xdr:sp>
    <xdr:clientData/>
  </xdr:twoCellAnchor>
  <xdr:twoCellAnchor>
    <xdr:from>
      <xdr:col>16</xdr:col>
      <xdr:colOff>148168</xdr:colOff>
      <xdr:row>19</xdr:row>
      <xdr:rowOff>147091</xdr:rowOff>
    </xdr:from>
    <xdr:to>
      <xdr:col>18</xdr:col>
      <xdr:colOff>556462</xdr:colOff>
      <xdr:row>25</xdr:row>
      <xdr:rowOff>79246</xdr:rowOff>
    </xdr:to>
    <xdr:sp macro="" textlink="">
      <xdr:nvSpPr>
        <xdr:cNvPr id="29" name="Rounded Rectangle 28"/>
        <xdr:cNvSpPr/>
      </xdr:nvSpPr>
      <xdr:spPr>
        <a:xfrm>
          <a:off x="9863668" y="3314154"/>
          <a:ext cx="1622732" cy="932280"/>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en-US" sz="1100"/>
            <a:t>Parameters of Foreign's</a:t>
          </a:r>
          <a:r>
            <a:rPr lang="en-US" sz="1100" baseline="0"/>
            <a:t> domestic supply.</a:t>
          </a:r>
          <a:endParaRPr lang="en-US" sz="1100"/>
        </a:p>
      </xdr:txBody>
    </xdr:sp>
    <xdr:clientData/>
  </xdr:twoCellAnchor>
  <xdr:twoCellAnchor>
    <xdr:from>
      <xdr:col>5</xdr:col>
      <xdr:colOff>510645</xdr:colOff>
      <xdr:row>6</xdr:row>
      <xdr:rowOff>50240</xdr:rowOff>
    </xdr:from>
    <xdr:to>
      <xdr:col>5</xdr:col>
      <xdr:colOff>518583</xdr:colOff>
      <xdr:row>9</xdr:row>
      <xdr:rowOff>10586</xdr:rowOff>
    </xdr:to>
    <xdr:cxnSp macro="">
      <xdr:nvCxnSpPr>
        <xdr:cNvPr id="30" name="Straight Arrow Connector 29"/>
        <xdr:cNvCxnSpPr>
          <a:stCxn id="22" idx="2"/>
        </xdr:cNvCxnSpPr>
      </xdr:nvCxnSpPr>
      <xdr:spPr>
        <a:xfrm rot="16200000" flipH="1">
          <a:off x="3365483" y="1217069"/>
          <a:ext cx="436596" cy="793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404812</xdr:colOff>
      <xdr:row>6</xdr:row>
      <xdr:rowOff>50239</xdr:rowOff>
    </xdr:from>
    <xdr:to>
      <xdr:col>9</xdr:col>
      <xdr:colOff>423334</xdr:colOff>
      <xdr:row>8</xdr:row>
      <xdr:rowOff>116416</xdr:rowOff>
    </xdr:to>
    <xdr:cxnSp macro="">
      <xdr:nvCxnSpPr>
        <xdr:cNvPr id="35" name="Straight Arrow Connector 34"/>
        <xdr:cNvCxnSpPr>
          <a:stCxn id="23" idx="2"/>
        </xdr:cNvCxnSpPr>
      </xdr:nvCxnSpPr>
      <xdr:spPr>
        <a:xfrm rot="16200000" flipH="1">
          <a:off x="5746734" y="1185317"/>
          <a:ext cx="383677" cy="18522"/>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514880</xdr:colOff>
      <xdr:row>6</xdr:row>
      <xdr:rowOff>50239</xdr:rowOff>
    </xdr:from>
    <xdr:to>
      <xdr:col>13</xdr:col>
      <xdr:colOff>529168</xdr:colOff>
      <xdr:row>8</xdr:row>
      <xdr:rowOff>116416</xdr:rowOff>
    </xdr:to>
    <xdr:cxnSp macro="">
      <xdr:nvCxnSpPr>
        <xdr:cNvPr id="39" name="Straight Arrow Connector 38"/>
        <xdr:cNvCxnSpPr>
          <a:stCxn id="24" idx="2"/>
        </xdr:cNvCxnSpPr>
      </xdr:nvCxnSpPr>
      <xdr:spPr>
        <a:xfrm rot="16200000" flipH="1">
          <a:off x="8310018" y="1187434"/>
          <a:ext cx="383677" cy="142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250032</xdr:colOff>
      <xdr:row>28</xdr:row>
      <xdr:rowOff>158191</xdr:rowOff>
    </xdr:from>
    <xdr:to>
      <xdr:col>16</xdr:col>
      <xdr:colOff>161926</xdr:colOff>
      <xdr:row>29</xdr:row>
      <xdr:rowOff>154781</xdr:rowOff>
    </xdr:to>
    <xdr:cxnSp macro="">
      <xdr:nvCxnSpPr>
        <xdr:cNvPr id="47" name="Straight Arrow Connector 46"/>
        <xdr:cNvCxnSpPr>
          <a:stCxn id="14" idx="1"/>
        </xdr:cNvCxnSpPr>
      </xdr:nvCxnSpPr>
      <xdr:spPr>
        <a:xfrm rot="10800000" flipV="1">
          <a:off x="7536657" y="4825441"/>
          <a:ext cx="2340769" cy="16327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261939</xdr:colOff>
      <xdr:row>35</xdr:row>
      <xdr:rowOff>20077</xdr:rowOff>
    </xdr:from>
    <xdr:to>
      <xdr:col>16</xdr:col>
      <xdr:colOff>171451</xdr:colOff>
      <xdr:row>35</xdr:row>
      <xdr:rowOff>166686</xdr:rowOff>
    </xdr:to>
    <xdr:cxnSp macro="">
      <xdr:nvCxnSpPr>
        <xdr:cNvPr id="50" name="Straight Arrow Connector 49"/>
        <xdr:cNvCxnSpPr>
          <a:stCxn id="16" idx="1"/>
        </xdr:cNvCxnSpPr>
      </xdr:nvCxnSpPr>
      <xdr:spPr>
        <a:xfrm rot="10800000" flipV="1">
          <a:off x="7548564" y="5854140"/>
          <a:ext cx="2338387" cy="14660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309564</xdr:colOff>
      <xdr:row>41</xdr:row>
      <xdr:rowOff>23813</xdr:rowOff>
    </xdr:from>
    <xdr:to>
      <xdr:col>16</xdr:col>
      <xdr:colOff>161926</xdr:colOff>
      <xdr:row>41</xdr:row>
      <xdr:rowOff>41510</xdr:rowOff>
    </xdr:to>
    <xdr:cxnSp macro="">
      <xdr:nvCxnSpPr>
        <xdr:cNvPr id="53" name="Straight Arrow Connector 52"/>
        <xdr:cNvCxnSpPr>
          <a:stCxn id="17" idx="1"/>
        </xdr:cNvCxnSpPr>
      </xdr:nvCxnSpPr>
      <xdr:spPr>
        <a:xfrm rot="10800000">
          <a:off x="7596189" y="6858001"/>
          <a:ext cx="2281237" cy="17697"/>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428626</xdr:colOff>
      <xdr:row>16</xdr:row>
      <xdr:rowOff>62391</xdr:rowOff>
    </xdr:from>
    <xdr:to>
      <xdr:col>16</xdr:col>
      <xdr:colOff>139702</xdr:colOff>
      <xdr:row>27</xdr:row>
      <xdr:rowOff>35717</xdr:rowOff>
    </xdr:to>
    <xdr:cxnSp macro="">
      <xdr:nvCxnSpPr>
        <xdr:cNvPr id="57" name="Straight Arrow Connector 56"/>
        <xdr:cNvCxnSpPr>
          <a:stCxn id="25" idx="1"/>
        </xdr:cNvCxnSpPr>
      </xdr:nvCxnSpPr>
      <xdr:spPr>
        <a:xfrm rot="10800000" flipV="1">
          <a:off x="7715251" y="2729391"/>
          <a:ext cx="2139951" cy="1806889"/>
        </a:xfrm>
        <a:prstGeom prst="straightConnector1">
          <a:avLst/>
        </a:prstGeom>
        <a:ln>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4277</xdr:colOff>
      <xdr:row>15</xdr:row>
      <xdr:rowOff>98087</xdr:rowOff>
    </xdr:from>
    <xdr:to>
      <xdr:col>5</xdr:col>
      <xdr:colOff>261937</xdr:colOff>
      <xdr:row>26</xdr:row>
      <xdr:rowOff>35719</xdr:rowOff>
    </xdr:to>
    <xdr:cxnSp macro="">
      <xdr:nvCxnSpPr>
        <xdr:cNvPr id="60" name="Straight Arrow Connector 59"/>
        <xdr:cNvCxnSpPr>
          <a:stCxn id="26" idx="3"/>
        </xdr:cNvCxnSpPr>
      </xdr:nvCxnSpPr>
      <xdr:spPr>
        <a:xfrm>
          <a:off x="1825933" y="2598400"/>
          <a:ext cx="1472098" cy="1771194"/>
        </a:xfrm>
        <a:prstGeom prst="straightConnector1">
          <a:avLst/>
        </a:prstGeom>
        <a:ln>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605145</xdr:colOff>
      <xdr:row>9</xdr:row>
      <xdr:rowOff>59987</xdr:rowOff>
    </xdr:from>
    <xdr:to>
      <xdr:col>7</xdr:col>
      <xdr:colOff>464344</xdr:colOff>
      <xdr:row>26</xdr:row>
      <xdr:rowOff>59531</xdr:rowOff>
    </xdr:to>
    <xdr:cxnSp macro="">
      <xdr:nvCxnSpPr>
        <xdr:cNvPr id="62" name="Straight Arrow Connector 61"/>
        <xdr:cNvCxnSpPr>
          <a:stCxn id="28" idx="3"/>
        </xdr:cNvCxnSpPr>
      </xdr:nvCxnSpPr>
      <xdr:spPr>
        <a:xfrm>
          <a:off x="1819583" y="1560175"/>
          <a:ext cx="2895292" cy="2833231"/>
        </a:xfrm>
        <a:prstGeom prst="straightConnector1">
          <a:avLst/>
        </a:prstGeom>
        <a:ln>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12</xdr:col>
      <xdr:colOff>238125</xdr:colOff>
      <xdr:row>9</xdr:row>
      <xdr:rowOff>140708</xdr:rowOff>
    </xdr:from>
    <xdr:to>
      <xdr:col>16</xdr:col>
      <xdr:colOff>122768</xdr:colOff>
      <xdr:row>26</xdr:row>
      <xdr:rowOff>47624</xdr:rowOff>
    </xdr:to>
    <xdr:cxnSp macro="">
      <xdr:nvCxnSpPr>
        <xdr:cNvPr id="64" name="Straight Arrow Connector 63"/>
        <xdr:cNvCxnSpPr>
          <a:stCxn id="27" idx="1"/>
        </xdr:cNvCxnSpPr>
      </xdr:nvCxnSpPr>
      <xdr:spPr>
        <a:xfrm rot="10800000" flipV="1">
          <a:off x="7524750" y="1640896"/>
          <a:ext cx="2313518" cy="2740603"/>
        </a:xfrm>
        <a:prstGeom prst="straightConnector1">
          <a:avLst/>
        </a:prstGeom>
        <a:ln>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14</xdr:col>
      <xdr:colOff>476251</xdr:colOff>
      <xdr:row>22</xdr:row>
      <xdr:rowOff>113169</xdr:rowOff>
    </xdr:from>
    <xdr:to>
      <xdr:col>16</xdr:col>
      <xdr:colOff>148169</xdr:colOff>
      <xdr:row>26</xdr:row>
      <xdr:rowOff>59531</xdr:rowOff>
    </xdr:to>
    <xdr:cxnSp macro="">
      <xdr:nvCxnSpPr>
        <xdr:cNvPr id="66" name="Straight Arrow Connector 65"/>
        <xdr:cNvCxnSpPr>
          <a:stCxn id="29" idx="1"/>
        </xdr:cNvCxnSpPr>
      </xdr:nvCxnSpPr>
      <xdr:spPr>
        <a:xfrm rot="10800000" flipV="1">
          <a:off x="8977314" y="3780294"/>
          <a:ext cx="886355" cy="613112"/>
        </a:xfrm>
        <a:prstGeom prst="straightConnector1">
          <a:avLst/>
        </a:prstGeom>
        <a:ln>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8</xdr:col>
      <xdr:colOff>128589</xdr:colOff>
      <xdr:row>44</xdr:row>
      <xdr:rowOff>58721</xdr:rowOff>
    </xdr:from>
    <xdr:to>
      <xdr:col>10</xdr:col>
      <xdr:colOff>497683</xdr:colOff>
      <xdr:row>49</xdr:row>
      <xdr:rowOff>162410</xdr:rowOff>
    </xdr:to>
    <xdr:sp macro="" textlink="">
      <xdr:nvSpPr>
        <xdr:cNvPr id="70" name="Rounded Rectangle 69"/>
        <xdr:cNvSpPr/>
      </xdr:nvSpPr>
      <xdr:spPr>
        <a:xfrm>
          <a:off x="4986339" y="7392971"/>
          <a:ext cx="1583532" cy="937127"/>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Difference in surplus for Home relative to free trade (gain/loss</a:t>
          </a:r>
          <a:r>
            <a:rPr lang="en-US" sz="1100" baseline="0"/>
            <a:t> from intervention).</a:t>
          </a:r>
          <a:endParaRPr lang="en-US" sz="1100"/>
        </a:p>
      </xdr:txBody>
    </xdr:sp>
    <xdr:clientData/>
  </xdr:twoCellAnchor>
  <xdr:twoCellAnchor>
    <xdr:from>
      <xdr:col>2</xdr:col>
      <xdr:colOff>423863</xdr:colOff>
      <xdr:row>32</xdr:row>
      <xdr:rowOff>83345</xdr:rowOff>
    </xdr:from>
    <xdr:to>
      <xdr:col>7</xdr:col>
      <xdr:colOff>488157</xdr:colOff>
      <xdr:row>44</xdr:row>
      <xdr:rowOff>58720</xdr:rowOff>
    </xdr:to>
    <xdr:cxnSp macro="">
      <xdr:nvCxnSpPr>
        <xdr:cNvPr id="72" name="Straight Arrow Connector 71"/>
        <xdr:cNvCxnSpPr>
          <a:stCxn id="18" idx="0"/>
        </xdr:cNvCxnSpPr>
      </xdr:nvCxnSpPr>
      <xdr:spPr>
        <a:xfrm rot="5400000" flipH="1" flipV="1">
          <a:off x="2200682" y="4854964"/>
          <a:ext cx="1975625" cy="3100387"/>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602456</xdr:colOff>
      <xdr:row>38</xdr:row>
      <xdr:rowOff>11908</xdr:rowOff>
    </xdr:from>
    <xdr:to>
      <xdr:col>8</xdr:col>
      <xdr:colOff>83346</xdr:colOff>
      <xdr:row>51</xdr:row>
      <xdr:rowOff>38100</xdr:rowOff>
    </xdr:to>
    <xdr:cxnSp macro="">
      <xdr:nvCxnSpPr>
        <xdr:cNvPr id="74" name="Straight Arrow Connector 73"/>
        <xdr:cNvCxnSpPr/>
      </xdr:nvCxnSpPr>
      <xdr:spPr>
        <a:xfrm flipV="1">
          <a:off x="2431256" y="6165058"/>
          <a:ext cx="2528890" cy="2131217"/>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104774</xdr:colOff>
      <xdr:row>37</xdr:row>
      <xdr:rowOff>142876</xdr:rowOff>
    </xdr:from>
    <xdr:to>
      <xdr:col>8</xdr:col>
      <xdr:colOff>464346</xdr:colOff>
      <xdr:row>53</xdr:row>
      <xdr:rowOff>46814</xdr:rowOff>
    </xdr:to>
    <xdr:cxnSp macro="">
      <xdr:nvCxnSpPr>
        <xdr:cNvPr id="76" name="Straight Arrow Connector 75"/>
        <xdr:cNvCxnSpPr>
          <a:stCxn id="21" idx="0"/>
        </xdr:cNvCxnSpPr>
      </xdr:nvCxnSpPr>
      <xdr:spPr>
        <a:xfrm rot="5400000" flipH="1" flipV="1">
          <a:off x="3249623" y="6808778"/>
          <a:ext cx="2570938" cy="157400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83347</xdr:colOff>
      <xdr:row>42</xdr:row>
      <xdr:rowOff>119065</xdr:rowOff>
    </xdr:from>
    <xdr:to>
      <xdr:col>8</xdr:col>
      <xdr:colOff>83348</xdr:colOff>
      <xdr:row>51</xdr:row>
      <xdr:rowOff>2381</xdr:rowOff>
    </xdr:to>
    <xdr:cxnSp macro="">
      <xdr:nvCxnSpPr>
        <xdr:cNvPr id="81" name="Straight Arrow Connector 80"/>
        <xdr:cNvCxnSpPr/>
      </xdr:nvCxnSpPr>
      <xdr:spPr>
        <a:xfrm rot="16200000" flipV="1">
          <a:off x="4289827" y="7590235"/>
          <a:ext cx="1340641" cy="1"/>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59532</xdr:colOff>
      <xdr:row>42</xdr:row>
      <xdr:rowOff>154781</xdr:rowOff>
    </xdr:from>
    <xdr:to>
      <xdr:col>9</xdr:col>
      <xdr:colOff>313137</xdr:colOff>
      <xdr:row>44</xdr:row>
      <xdr:rowOff>58721</xdr:rowOff>
    </xdr:to>
    <xdr:cxnSp macro="">
      <xdr:nvCxnSpPr>
        <xdr:cNvPr id="83" name="Straight Arrow Connector 82"/>
        <xdr:cNvCxnSpPr>
          <a:stCxn id="70" idx="0"/>
        </xdr:cNvCxnSpPr>
      </xdr:nvCxnSpPr>
      <xdr:spPr>
        <a:xfrm rot="16200000" flipV="1">
          <a:off x="5532646" y="7147511"/>
          <a:ext cx="237315" cy="25360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157453</xdr:colOff>
      <xdr:row>45</xdr:row>
      <xdr:rowOff>7889</xdr:rowOff>
    </xdr:from>
    <xdr:to>
      <xdr:col>15</xdr:col>
      <xdr:colOff>531650</xdr:colOff>
      <xdr:row>50</xdr:row>
      <xdr:rowOff>111579</xdr:rowOff>
    </xdr:to>
    <xdr:sp macro="" textlink="">
      <xdr:nvSpPr>
        <xdr:cNvPr id="104" name="Rounded Rectangle 103"/>
        <xdr:cNvSpPr/>
      </xdr:nvSpPr>
      <xdr:spPr>
        <a:xfrm>
          <a:off x="8117632" y="7443221"/>
          <a:ext cx="1598839" cy="929838"/>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Welfare levels for Foreign (same as for Home).</a:t>
          </a:r>
        </a:p>
      </xdr:txBody>
    </xdr:sp>
    <xdr:clientData/>
  </xdr:twoCellAnchor>
  <xdr:twoCellAnchor>
    <xdr:from>
      <xdr:col>13</xdr:col>
      <xdr:colOff>447091</xdr:colOff>
      <xdr:row>29</xdr:row>
      <xdr:rowOff>19439</xdr:rowOff>
    </xdr:from>
    <xdr:to>
      <xdr:col>15</xdr:col>
      <xdr:colOff>466531</xdr:colOff>
      <xdr:row>43</xdr:row>
      <xdr:rowOff>116632</xdr:rowOff>
    </xdr:to>
    <xdr:sp macro="" textlink="">
      <xdr:nvSpPr>
        <xdr:cNvPr id="105" name="Rounded Rectangle 104"/>
        <xdr:cNvSpPr/>
      </xdr:nvSpPr>
      <xdr:spPr>
        <a:xfrm>
          <a:off x="8407270" y="4811097"/>
          <a:ext cx="1244082" cy="2410407"/>
        </a:xfrm>
        <a:prstGeom prst="roundRect">
          <a:avLst/>
        </a:prstGeom>
        <a:solidFill>
          <a:schemeClr val="lt1">
            <a:alpha val="25000"/>
          </a:schemeClr>
        </a:solidFill>
        <a:ln w="19050">
          <a:prstDash val="dash"/>
        </a:ln>
      </xdr:spPr>
      <xdr:style>
        <a:lnRef idx="2">
          <a:schemeClr val="accent1"/>
        </a:lnRef>
        <a:fillRef idx="1">
          <a:schemeClr val="lt1"/>
        </a:fillRef>
        <a:effectRef idx="0">
          <a:schemeClr val="accent1"/>
        </a:effectRef>
        <a:fontRef idx="minor">
          <a:schemeClr val="dk1"/>
        </a:fontRef>
      </xdr:style>
      <xdr:txBody>
        <a:bodyPr vertOverflow="clip" rtlCol="0" anchor="ctr"/>
        <a:lstStyle/>
        <a:p>
          <a:endParaRPr lang="en-US"/>
        </a:p>
      </xdr:txBody>
    </xdr:sp>
    <xdr:clientData/>
  </xdr:twoCellAnchor>
  <xdr:twoCellAnchor>
    <xdr:from>
      <xdr:col>14</xdr:col>
      <xdr:colOff>344552</xdr:colOff>
      <xdr:row>43</xdr:row>
      <xdr:rowOff>116633</xdr:rowOff>
    </xdr:from>
    <xdr:to>
      <xdr:col>14</xdr:col>
      <xdr:colOff>456811</xdr:colOff>
      <xdr:row>45</xdr:row>
      <xdr:rowOff>7890</xdr:rowOff>
    </xdr:to>
    <xdr:cxnSp macro="">
      <xdr:nvCxnSpPr>
        <xdr:cNvPr id="107" name="Straight Arrow Connector 106"/>
        <xdr:cNvCxnSpPr>
          <a:stCxn id="104" idx="0"/>
          <a:endCxn id="105" idx="2"/>
        </xdr:cNvCxnSpPr>
      </xdr:nvCxnSpPr>
      <xdr:spPr>
        <a:xfrm rot="5400000" flipH="1" flipV="1">
          <a:off x="8862323" y="7276234"/>
          <a:ext cx="221717" cy="11225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171450</xdr:colOff>
      <xdr:row>1</xdr:row>
      <xdr:rowOff>66675</xdr:rowOff>
    </xdr:from>
    <xdr:to>
      <xdr:col>5</xdr:col>
      <xdr:colOff>1247775</xdr:colOff>
      <xdr:row>24</xdr:row>
      <xdr:rowOff>19050</xdr:rowOff>
    </xdr:to>
    <xdr:graphicFrame macro="">
      <xdr:nvGraphicFramePr>
        <xdr:cNvPr id="209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1304925</xdr:colOff>
      <xdr:row>1</xdr:row>
      <xdr:rowOff>66675</xdr:rowOff>
    </xdr:from>
    <xdr:to>
      <xdr:col>12</xdr:col>
      <xdr:colOff>76200</xdr:colOff>
      <xdr:row>24</xdr:row>
      <xdr:rowOff>19050</xdr:rowOff>
    </xdr:to>
    <xdr:graphicFrame macro="">
      <xdr:nvGraphicFramePr>
        <xdr:cNvPr id="2099"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133350</xdr:colOff>
      <xdr:row>1</xdr:row>
      <xdr:rowOff>47625</xdr:rowOff>
    </xdr:from>
    <xdr:to>
      <xdr:col>18</xdr:col>
      <xdr:colOff>0</xdr:colOff>
      <xdr:row>24</xdr:row>
      <xdr:rowOff>9525</xdr:rowOff>
    </xdr:to>
    <xdr:graphicFrame macro="">
      <xdr:nvGraphicFramePr>
        <xdr:cNvPr id="2100"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
  <sheetViews>
    <sheetView zoomScale="70" zoomScaleNormal="70" workbookViewId="0"/>
  </sheetViews>
  <sheetFormatPr defaultRowHeight="12.75"/>
  <cols>
    <col min="1" max="16384" width="9.140625" style="40"/>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IO111"/>
  <sheetViews>
    <sheetView tabSelected="1" zoomScale="75" zoomScaleNormal="75" workbookViewId="0">
      <selection activeCell="S26" sqref="S26"/>
    </sheetView>
  </sheetViews>
  <sheetFormatPr defaultColWidth="0" defaultRowHeight="12.95" customHeight="1" zeroHeight="1"/>
  <cols>
    <col min="1" max="2" width="2.7109375" style="1" customWidth="1"/>
    <col min="3" max="3" width="20.7109375" style="1" customWidth="1"/>
    <col min="4" max="4" width="10.7109375" style="1" customWidth="1"/>
    <col min="5" max="5" width="2.7109375" style="1" customWidth="1"/>
    <col min="6" max="6" width="20.7109375" style="1" customWidth="1"/>
    <col min="7" max="8" width="10.7109375" style="1" customWidth="1"/>
    <col min="9" max="9" width="2.7109375" style="1" customWidth="1"/>
    <col min="10" max="10" width="6.7109375" style="1" customWidth="1"/>
    <col min="11" max="11" width="2.7109375" style="1" customWidth="1"/>
    <col min="12" max="12" width="20.7109375" style="1" customWidth="1"/>
    <col min="13" max="13" width="10.7109375" style="1" customWidth="1"/>
    <col min="14" max="14" width="2.7109375" style="1" customWidth="1"/>
    <col min="15" max="15" width="20.7109375" style="1" customWidth="1"/>
    <col min="16" max="17" width="10.7109375" style="1" customWidth="1"/>
    <col min="18" max="18" width="2.7109375" style="1" customWidth="1"/>
    <col min="19" max="19" width="4" style="1" customWidth="1"/>
    <col min="20" max="20" width="4.5703125" style="1" hidden="1" customWidth="1"/>
    <col min="21" max="21" width="22.7109375" style="1" hidden="1" customWidth="1"/>
    <col min="22" max="23" width="9.7109375" style="1" hidden="1" customWidth="1"/>
    <col min="24" max="24" width="3.7109375" style="1" hidden="1" customWidth="1"/>
    <col min="25" max="25" width="23.140625" style="1" hidden="1" customWidth="1"/>
    <col min="26" max="26" width="14" style="1" hidden="1" customWidth="1"/>
    <col min="27" max="27" width="3.85546875" style="1" hidden="1" customWidth="1"/>
    <col min="28" max="28" width="169.7109375" style="1" hidden="1" customWidth="1"/>
    <col min="29" max="38" width="10" style="1" hidden="1" customWidth="1"/>
    <col min="39" max="39" width="10" style="2" hidden="1" customWidth="1"/>
    <col min="40" max="40" width="9.140625" style="2" hidden="1" customWidth="1"/>
    <col min="41" max="249" width="9.140625" style="1" hidden="1" customWidth="1"/>
    <col min="250" max="16384" width="0" style="1" hidden="1"/>
  </cols>
  <sheetData>
    <row r="1" spans="1:19" ht="14.1" customHeight="1">
      <c r="A1" s="7"/>
      <c r="B1" s="7"/>
      <c r="C1" s="7"/>
      <c r="D1" s="7"/>
      <c r="E1" s="7"/>
      <c r="F1" s="7"/>
      <c r="G1" s="7"/>
      <c r="H1" s="7"/>
      <c r="I1" s="7"/>
      <c r="J1" s="36" t="s">
        <v>38</v>
      </c>
      <c r="K1" s="7"/>
      <c r="L1" s="7"/>
      <c r="M1" s="7"/>
      <c r="N1" s="7"/>
      <c r="O1" s="7"/>
      <c r="P1" s="7"/>
      <c r="Q1" s="7"/>
      <c r="R1" s="7"/>
      <c r="S1" s="7"/>
    </row>
    <row r="2" spans="1:19" ht="12.95" customHeight="1">
      <c r="A2" s="7"/>
      <c r="B2" s="7"/>
      <c r="C2" s="8"/>
      <c r="D2" s="7"/>
      <c r="E2" s="7"/>
      <c r="F2" s="7"/>
      <c r="G2" s="7"/>
      <c r="H2" s="7"/>
      <c r="I2" s="7"/>
      <c r="J2" s="7"/>
      <c r="K2" s="7"/>
      <c r="L2" s="7"/>
      <c r="M2" s="7"/>
      <c r="N2" s="7"/>
      <c r="O2" s="7"/>
      <c r="P2" s="7"/>
      <c r="Q2" s="7"/>
      <c r="R2" s="7"/>
      <c r="S2" s="7"/>
    </row>
    <row r="3" spans="1:19" ht="12.95" customHeight="1">
      <c r="A3" s="7"/>
      <c r="B3" s="7"/>
      <c r="C3" s="8"/>
      <c r="D3" s="7"/>
      <c r="E3" s="7"/>
      <c r="F3" s="7"/>
      <c r="G3" s="7"/>
      <c r="H3" s="7"/>
      <c r="I3" s="7"/>
      <c r="J3" s="7"/>
      <c r="K3" s="7"/>
      <c r="L3" s="7"/>
      <c r="M3" s="7"/>
      <c r="N3" s="7"/>
      <c r="O3" s="7"/>
      <c r="P3" s="7"/>
      <c r="Q3" s="7"/>
      <c r="R3" s="7"/>
      <c r="S3" s="7"/>
    </row>
    <row r="4" spans="1:19" ht="12.95" customHeight="1">
      <c r="A4" s="7"/>
      <c r="B4" s="7"/>
      <c r="C4" s="8"/>
      <c r="D4" s="7"/>
      <c r="E4" s="7"/>
      <c r="F4" s="7"/>
      <c r="G4" s="7"/>
      <c r="H4" s="7"/>
      <c r="I4" s="7"/>
      <c r="J4" s="7"/>
      <c r="K4" s="7"/>
      <c r="L4" s="7"/>
      <c r="M4" s="7"/>
      <c r="N4" s="7"/>
      <c r="O4" s="7"/>
      <c r="P4" s="7"/>
      <c r="Q4" s="7"/>
      <c r="R4" s="7"/>
      <c r="S4" s="7"/>
    </row>
    <row r="5" spans="1:19" ht="12.95" customHeight="1">
      <c r="A5" s="7"/>
      <c r="B5" s="7"/>
      <c r="C5" s="8"/>
      <c r="D5" s="7"/>
      <c r="E5" s="7"/>
      <c r="F5" s="7"/>
      <c r="G5" s="7"/>
      <c r="H5" s="7"/>
      <c r="I5" s="7"/>
      <c r="J5" s="7"/>
      <c r="K5" s="7"/>
      <c r="L5" s="7"/>
      <c r="M5" s="7"/>
      <c r="N5" s="7"/>
      <c r="O5" s="7"/>
      <c r="P5" s="7"/>
      <c r="Q5" s="7"/>
      <c r="R5" s="7"/>
      <c r="S5" s="7"/>
    </row>
    <row r="6" spans="1:19" ht="12.95" customHeight="1">
      <c r="A6" s="7"/>
      <c r="B6" s="7"/>
      <c r="C6" s="8"/>
      <c r="D6" s="7"/>
      <c r="E6" s="7"/>
      <c r="F6" s="7"/>
      <c r="G6" s="7"/>
      <c r="H6" s="7"/>
      <c r="I6" s="7"/>
      <c r="J6" s="7"/>
      <c r="K6" s="7"/>
      <c r="L6" s="7"/>
      <c r="M6" s="7"/>
      <c r="N6" s="7"/>
      <c r="O6" s="7"/>
      <c r="P6" s="7"/>
      <c r="Q6" s="7"/>
      <c r="R6" s="7"/>
      <c r="S6" s="7"/>
    </row>
    <row r="7" spans="1:19" ht="12.95" customHeight="1">
      <c r="A7" s="7"/>
      <c r="B7" s="7"/>
      <c r="C7" s="8"/>
      <c r="D7" s="7"/>
      <c r="E7" s="7"/>
      <c r="F7" s="7"/>
      <c r="G7" s="7"/>
      <c r="H7" s="7"/>
      <c r="I7" s="7"/>
      <c r="J7" s="7"/>
      <c r="K7" s="7"/>
      <c r="L7" s="7"/>
      <c r="M7" s="7"/>
      <c r="N7" s="7"/>
      <c r="O7" s="7"/>
      <c r="P7" s="7"/>
      <c r="Q7" s="7"/>
      <c r="R7" s="7"/>
      <c r="S7" s="7"/>
    </row>
    <row r="8" spans="1:19" ht="12.95" customHeight="1">
      <c r="A8" s="7"/>
      <c r="B8" s="7"/>
      <c r="C8" s="8"/>
      <c r="D8" s="7"/>
      <c r="E8" s="7"/>
      <c r="F8" s="7"/>
      <c r="G8" s="7"/>
      <c r="H8" s="7"/>
      <c r="I8" s="7"/>
      <c r="J8" s="7"/>
      <c r="K8" s="7"/>
      <c r="L8" s="7"/>
      <c r="M8" s="7"/>
      <c r="N8" s="7"/>
      <c r="O8" s="7"/>
      <c r="P8" s="7"/>
      <c r="Q8" s="7"/>
      <c r="R8" s="7"/>
      <c r="S8" s="7"/>
    </row>
    <row r="9" spans="1:19" ht="12.95" customHeight="1">
      <c r="A9" s="7"/>
      <c r="B9" s="7"/>
      <c r="C9" s="8"/>
      <c r="D9" s="7"/>
      <c r="E9" s="7"/>
      <c r="F9" s="7"/>
      <c r="G9" s="7"/>
      <c r="H9" s="7"/>
      <c r="I9" s="7"/>
      <c r="J9" s="7"/>
      <c r="K9" s="7"/>
      <c r="L9" s="7"/>
      <c r="M9" s="7"/>
      <c r="N9" s="7"/>
      <c r="O9" s="7"/>
      <c r="P9" s="7"/>
      <c r="Q9" s="7"/>
      <c r="R9" s="7"/>
      <c r="S9" s="7"/>
    </row>
    <row r="10" spans="1:19" ht="12.95" customHeight="1">
      <c r="A10" s="7"/>
      <c r="B10" s="7"/>
      <c r="C10" s="8"/>
      <c r="D10" s="7"/>
      <c r="E10" s="7"/>
      <c r="F10" s="7"/>
      <c r="G10" s="7"/>
      <c r="H10" s="7"/>
      <c r="I10" s="7"/>
      <c r="J10" s="7"/>
      <c r="K10" s="7"/>
      <c r="L10" s="7"/>
      <c r="M10" s="7"/>
      <c r="N10" s="7"/>
      <c r="O10" s="7"/>
      <c r="P10" s="7"/>
      <c r="Q10" s="7"/>
      <c r="R10" s="7"/>
      <c r="S10" s="7"/>
    </row>
    <row r="11" spans="1:19" ht="12.95" customHeight="1">
      <c r="A11" s="7"/>
      <c r="B11" s="7"/>
      <c r="C11" s="8"/>
      <c r="D11" s="7"/>
      <c r="E11" s="7"/>
      <c r="F11" s="7"/>
      <c r="G11" s="7"/>
      <c r="H11" s="7"/>
      <c r="I11" s="7"/>
      <c r="J11" s="7"/>
      <c r="K11" s="7"/>
      <c r="L11" s="7"/>
      <c r="M11" s="7"/>
      <c r="N11" s="7"/>
      <c r="O11" s="7"/>
      <c r="P11" s="7"/>
      <c r="Q11" s="7"/>
      <c r="R11" s="7"/>
      <c r="S11" s="7"/>
    </row>
    <row r="12" spans="1:19" ht="12.95" customHeight="1">
      <c r="A12" s="7"/>
      <c r="B12" s="7"/>
      <c r="C12" s="8"/>
      <c r="D12" s="7"/>
      <c r="E12" s="7"/>
      <c r="F12" s="7"/>
      <c r="G12" s="7"/>
      <c r="H12" s="7"/>
      <c r="I12" s="7"/>
      <c r="J12" s="7"/>
      <c r="K12" s="7"/>
      <c r="L12" s="7"/>
      <c r="M12" s="7"/>
      <c r="N12" s="7"/>
      <c r="O12" s="7"/>
      <c r="P12" s="7"/>
      <c r="Q12" s="7"/>
      <c r="R12" s="7"/>
      <c r="S12" s="7"/>
    </row>
    <row r="13" spans="1:19" ht="12.95" customHeight="1">
      <c r="A13" s="7"/>
      <c r="B13" s="7"/>
      <c r="C13" s="8"/>
      <c r="D13" s="7"/>
      <c r="E13" s="7"/>
      <c r="F13" s="7"/>
      <c r="G13" s="7"/>
      <c r="H13" s="7"/>
      <c r="I13" s="7"/>
      <c r="J13" s="7"/>
      <c r="K13" s="7"/>
      <c r="L13" s="7"/>
      <c r="M13" s="7"/>
      <c r="N13" s="7"/>
      <c r="O13" s="7"/>
      <c r="P13" s="7"/>
      <c r="Q13" s="7"/>
      <c r="R13" s="7"/>
      <c r="S13" s="7"/>
    </row>
    <row r="14" spans="1:19" ht="12.95" customHeight="1">
      <c r="A14" s="7"/>
      <c r="B14" s="7"/>
      <c r="C14" s="8"/>
      <c r="D14" s="7"/>
      <c r="E14" s="7"/>
      <c r="F14" s="7"/>
      <c r="G14" s="7"/>
      <c r="H14" s="7"/>
      <c r="I14" s="7"/>
      <c r="J14" s="7"/>
      <c r="K14" s="7"/>
      <c r="L14" s="7"/>
      <c r="M14" s="7"/>
      <c r="N14" s="7"/>
      <c r="O14" s="7"/>
      <c r="P14" s="7"/>
      <c r="Q14" s="7"/>
      <c r="R14" s="7"/>
      <c r="S14" s="7"/>
    </row>
    <row r="15" spans="1:19" ht="12.95" customHeight="1">
      <c r="A15" s="7"/>
      <c r="B15" s="7"/>
      <c r="C15" s="8"/>
      <c r="D15" s="7"/>
      <c r="E15" s="7"/>
      <c r="F15" s="7"/>
      <c r="G15" s="7"/>
      <c r="H15" s="7"/>
      <c r="I15" s="7"/>
      <c r="J15" s="7"/>
      <c r="K15" s="7"/>
      <c r="L15" s="7"/>
      <c r="M15" s="7"/>
      <c r="N15" s="7"/>
      <c r="O15" s="7"/>
      <c r="P15" s="7"/>
      <c r="Q15" s="7"/>
      <c r="R15" s="7"/>
      <c r="S15" s="7"/>
    </row>
    <row r="16" spans="1:19" ht="12.95" customHeight="1">
      <c r="A16" s="7"/>
      <c r="B16" s="7"/>
      <c r="C16" s="8"/>
      <c r="D16" s="7"/>
      <c r="E16" s="7"/>
      <c r="F16" s="7"/>
      <c r="G16" s="7"/>
      <c r="H16" s="7"/>
      <c r="I16" s="7"/>
      <c r="J16" s="7"/>
      <c r="K16" s="7"/>
      <c r="L16" s="7"/>
      <c r="M16" s="7"/>
      <c r="N16" s="7"/>
      <c r="O16" s="7"/>
      <c r="P16" s="7"/>
      <c r="Q16" s="7"/>
      <c r="R16" s="7"/>
      <c r="S16" s="7"/>
    </row>
    <row r="17" spans="1:35" ht="12.95" customHeight="1">
      <c r="A17" s="7"/>
      <c r="B17" s="7"/>
      <c r="C17" s="8"/>
      <c r="D17" s="7"/>
      <c r="E17" s="7"/>
      <c r="F17" s="7"/>
      <c r="G17" s="7"/>
      <c r="H17" s="7"/>
      <c r="I17" s="7"/>
      <c r="J17" s="7"/>
      <c r="K17" s="7"/>
      <c r="L17" s="7"/>
      <c r="M17" s="7"/>
      <c r="N17" s="7"/>
      <c r="O17" s="7"/>
      <c r="P17" s="7"/>
      <c r="Q17" s="7"/>
      <c r="R17" s="7"/>
      <c r="S17" s="7"/>
    </row>
    <row r="18" spans="1:35" ht="12.95" customHeight="1">
      <c r="A18" s="7"/>
      <c r="B18" s="7"/>
      <c r="C18" s="8"/>
      <c r="D18" s="7"/>
      <c r="E18" s="7"/>
      <c r="F18" s="7"/>
      <c r="G18" s="7"/>
      <c r="H18" s="7"/>
      <c r="I18" s="7"/>
      <c r="J18" s="7"/>
      <c r="K18" s="7"/>
      <c r="L18" s="7"/>
      <c r="M18" s="7"/>
      <c r="N18" s="7"/>
      <c r="O18" s="7"/>
      <c r="P18" s="7"/>
      <c r="Q18" s="7"/>
      <c r="R18" s="7"/>
      <c r="S18" s="7"/>
    </row>
    <row r="19" spans="1:35" ht="12.95" customHeight="1">
      <c r="A19" s="7"/>
      <c r="B19" s="7"/>
      <c r="C19" s="8"/>
      <c r="D19" s="7"/>
      <c r="E19" s="7"/>
      <c r="F19" s="7"/>
      <c r="G19" s="7"/>
      <c r="H19" s="7"/>
      <c r="I19" s="7"/>
      <c r="J19" s="7"/>
      <c r="K19" s="7"/>
      <c r="L19" s="7"/>
      <c r="M19" s="7"/>
      <c r="N19" s="7"/>
      <c r="O19" s="7"/>
      <c r="P19" s="7"/>
      <c r="Q19" s="7"/>
      <c r="R19" s="7"/>
      <c r="S19" s="7"/>
    </row>
    <row r="20" spans="1:35" ht="12.95" customHeight="1">
      <c r="A20" s="7"/>
      <c r="B20" s="7"/>
      <c r="C20" s="8"/>
      <c r="D20" s="7"/>
      <c r="E20" s="7"/>
      <c r="F20" s="7"/>
      <c r="G20" s="7"/>
      <c r="H20" s="7"/>
      <c r="I20" s="7"/>
      <c r="J20" s="7"/>
      <c r="K20" s="7"/>
      <c r="L20" s="7"/>
      <c r="M20" s="7"/>
      <c r="N20" s="7"/>
      <c r="O20" s="7"/>
      <c r="P20" s="7"/>
      <c r="Q20" s="7"/>
      <c r="R20" s="7"/>
      <c r="S20" s="7"/>
    </row>
    <row r="21" spans="1:35" ht="12.95" customHeight="1">
      <c r="A21" s="7"/>
      <c r="B21" s="7"/>
      <c r="C21" s="8"/>
      <c r="D21" s="7"/>
      <c r="E21" s="7"/>
      <c r="F21" s="7"/>
      <c r="G21" s="7"/>
      <c r="H21" s="7"/>
      <c r="I21" s="7"/>
      <c r="J21" s="7"/>
      <c r="K21" s="7"/>
      <c r="L21" s="7"/>
      <c r="M21" s="7"/>
      <c r="N21" s="7"/>
      <c r="O21" s="7"/>
      <c r="P21" s="7"/>
      <c r="Q21" s="7"/>
      <c r="R21" s="7"/>
      <c r="S21" s="7"/>
    </row>
    <row r="22" spans="1:35" ht="12.95" customHeight="1">
      <c r="A22" s="7"/>
      <c r="B22" s="7"/>
      <c r="C22" s="8"/>
      <c r="D22" s="7"/>
      <c r="E22" s="7"/>
      <c r="F22" s="7"/>
      <c r="G22" s="7"/>
      <c r="H22" s="7"/>
      <c r="I22" s="7"/>
      <c r="J22" s="7"/>
      <c r="K22" s="7"/>
      <c r="L22" s="7"/>
      <c r="M22" s="7"/>
      <c r="N22" s="7"/>
      <c r="O22" s="7"/>
      <c r="P22" s="7"/>
      <c r="Q22" s="7"/>
      <c r="R22" s="7"/>
      <c r="S22" s="7"/>
    </row>
    <row r="23" spans="1:35" ht="12.95" customHeight="1">
      <c r="A23" s="7"/>
      <c r="B23" s="7"/>
      <c r="C23" s="8"/>
      <c r="D23" s="7"/>
      <c r="E23" s="7"/>
      <c r="F23" s="7"/>
      <c r="G23" s="7"/>
      <c r="H23" s="7"/>
      <c r="I23" s="7"/>
      <c r="J23" s="7"/>
      <c r="K23" s="7"/>
      <c r="L23" s="7"/>
      <c r="M23" s="7"/>
      <c r="N23" s="7"/>
      <c r="O23" s="7"/>
      <c r="P23" s="7"/>
      <c r="Q23" s="7"/>
      <c r="R23" s="7"/>
      <c r="S23" s="7"/>
    </row>
    <row r="24" spans="1:35" ht="12.95" customHeight="1">
      <c r="A24" s="7"/>
      <c r="B24" s="7"/>
      <c r="C24" s="8"/>
      <c r="D24" s="7"/>
      <c r="E24" s="7"/>
      <c r="F24" s="7"/>
      <c r="G24" s="7"/>
      <c r="H24" s="7"/>
      <c r="I24" s="7"/>
      <c r="J24" s="7"/>
      <c r="K24" s="7"/>
      <c r="L24" s="7"/>
      <c r="M24" s="7"/>
      <c r="N24" s="7"/>
      <c r="O24" s="7"/>
      <c r="P24" s="7"/>
      <c r="Q24" s="7"/>
      <c r="R24" s="7"/>
      <c r="S24" s="7"/>
    </row>
    <row r="25" spans="1:35" ht="12.95" customHeight="1">
      <c r="A25" s="7"/>
      <c r="B25" s="7"/>
      <c r="C25" s="8"/>
      <c r="D25" s="7"/>
      <c r="E25" s="7"/>
      <c r="F25" s="7"/>
      <c r="G25" s="7"/>
      <c r="H25" s="7"/>
      <c r="I25" s="7"/>
      <c r="J25" s="7"/>
      <c r="K25" s="7"/>
      <c r="L25" s="7"/>
      <c r="M25" s="7"/>
      <c r="N25" s="7"/>
      <c r="O25" s="7"/>
      <c r="P25" s="7"/>
      <c r="Q25" s="7"/>
      <c r="R25" s="7"/>
      <c r="S25" s="7"/>
    </row>
    <row r="26" spans="1:35" ht="12.95" customHeight="1">
      <c r="A26" s="7"/>
      <c r="B26" s="7"/>
      <c r="C26" s="9"/>
      <c r="D26" s="9"/>
      <c r="E26" s="10" t="s">
        <v>31</v>
      </c>
      <c r="F26" s="9"/>
      <c r="G26" s="9"/>
      <c r="H26" s="9"/>
      <c r="I26" s="9"/>
      <c r="J26" s="9"/>
      <c r="K26" s="9"/>
      <c r="L26" s="9"/>
      <c r="M26" s="9"/>
      <c r="N26" s="10" t="s">
        <v>32</v>
      </c>
      <c r="O26" s="9"/>
      <c r="P26" s="9"/>
      <c r="Q26" s="9"/>
      <c r="R26" s="9"/>
      <c r="S26" s="7"/>
    </row>
    <row r="27" spans="1:35" ht="12.95" customHeight="1">
      <c r="A27" s="7"/>
      <c r="B27" s="16"/>
      <c r="C27" s="17"/>
      <c r="D27" s="17"/>
      <c r="E27" s="18"/>
      <c r="F27" s="17"/>
      <c r="G27" s="17"/>
      <c r="H27" s="17"/>
      <c r="I27" s="19"/>
      <c r="J27" s="11"/>
      <c r="K27" s="31"/>
      <c r="L27" s="17"/>
      <c r="M27" s="17"/>
      <c r="N27" s="18"/>
      <c r="O27" s="17"/>
      <c r="P27" s="17"/>
      <c r="Q27" s="17"/>
      <c r="R27" s="19"/>
      <c r="S27" s="7"/>
    </row>
    <row r="28" spans="1:35" ht="12.95" customHeight="1">
      <c r="A28" s="7"/>
      <c r="B28" s="20"/>
      <c r="C28" s="27" t="s">
        <v>33</v>
      </c>
      <c r="D28" s="14"/>
      <c r="E28" s="14"/>
      <c r="F28" s="27" t="s">
        <v>34</v>
      </c>
      <c r="G28" s="14"/>
      <c r="H28" s="14"/>
      <c r="I28" s="21"/>
      <c r="J28" s="11"/>
      <c r="K28" s="32"/>
      <c r="L28" s="27" t="s">
        <v>33</v>
      </c>
      <c r="M28" s="15"/>
      <c r="N28" s="14"/>
      <c r="O28" s="27" t="s">
        <v>34</v>
      </c>
      <c r="P28" s="14"/>
      <c r="Q28" s="14"/>
      <c r="R28" s="21"/>
      <c r="S28" s="7"/>
    </row>
    <row r="29" spans="1:35" ht="12.95" customHeight="1">
      <c r="A29" s="7"/>
      <c r="B29" s="20"/>
      <c r="C29" s="14" t="s">
        <v>35</v>
      </c>
      <c r="D29" s="26">
        <v>500</v>
      </c>
      <c r="E29" s="14"/>
      <c r="F29" s="14" t="s">
        <v>35</v>
      </c>
      <c r="G29" s="26">
        <v>50</v>
      </c>
      <c r="H29" s="14"/>
      <c r="I29" s="21"/>
      <c r="J29" s="11"/>
      <c r="K29" s="32"/>
      <c r="L29" s="14" t="s">
        <v>35</v>
      </c>
      <c r="M29" s="26">
        <v>250</v>
      </c>
      <c r="N29" s="37"/>
      <c r="O29" s="14" t="s">
        <v>35</v>
      </c>
      <c r="P29" s="26">
        <v>10</v>
      </c>
      <c r="Q29" s="14"/>
      <c r="R29" s="21"/>
      <c r="S29" s="7"/>
    </row>
    <row r="30" spans="1:35" s="2" customFormat="1" ht="12.95" customHeight="1">
      <c r="A30" s="9"/>
      <c r="B30" s="20"/>
      <c r="C30" s="14" t="s">
        <v>36</v>
      </c>
      <c r="D30" s="26">
        <v>-2</v>
      </c>
      <c r="E30" s="37"/>
      <c r="F30" s="14" t="s">
        <v>36</v>
      </c>
      <c r="G30" s="26">
        <v>2</v>
      </c>
      <c r="H30" s="14"/>
      <c r="I30" s="21"/>
      <c r="J30" s="11"/>
      <c r="K30" s="32"/>
      <c r="L30" s="14" t="s">
        <v>36</v>
      </c>
      <c r="M30" s="26">
        <v>-2</v>
      </c>
      <c r="N30" s="37"/>
      <c r="O30" s="14" t="s">
        <v>36</v>
      </c>
      <c r="P30" s="26">
        <v>3</v>
      </c>
      <c r="Q30" s="14"/>
      <c r="R30" s="21"/>
      <c r="S30" s="9"/>
    </row>
    <row r="31" spans="1:35" s="2" customFormat="1" ht="12.95" customHeight="1">
      <c r="A31" s="9"/>
      <c r="B31" s="20"/>
      <c r="C31" s="14" t="s">
        <v>20</v>
      </c>
      <c r="D31" s="28">
        <f>(E31-5000)/100</f>
        <v>0</v>
      </c>
      <c r="E31" s="38">
        <v>5000</v>
      </c>
      <c r="F31" s="14"/>
      <c r="G31" s="14"/>
      <c r="H31" s="14"/>
      <c r="I31" s="21"/>
      <c r="J31" s="11"/>
      <c r="K31" s="32"/>
      <c r="L31" s="14" t="s">
        <v>22</v>
      </c>
      <c r="M31" s="28">
        <f>(N31-5000)/100</f>
        <v>0</v>
      </c>
      <c r="N31" s="38">
        <v>5000</v>
      </c>
      <c r="O31" s="14"/>
      <c r="P31" s="14"/>
      <c r="Q31" s="14"/>
      <c r="R31" s="21"/>
      <c r="S31" s="9"/>
      <c r="AC31" s="2" t="s">
        <v>27</v>
      </c>
    </row>
    <row r="32" spans="1:35" s="2" customFormat="1" ht="12.95" customHeight="1">
      <c r="A32" s="9"/>
      <c r="B32" s="22"/>
      <c r="C32" s="23"/>
      <c r="D32" s="24"/>
      <c r="E32" s="39"/>
      <c r="F32" s="23"/>
      <c r="G32" s="23"/>
      <c r="H32" s="23"/>
      <c r="I32" s="25"/>
      <c r="J32" s="11"/>
      <c r="K32" s="33"/>
      <c r="L32" s="23"/>
      <c r="M32" s="24"/>
      <c r="N32" s="39"/>
      <c r="O32" s="23"/>
      <c r="P32" s="23"/>
      <c r="Q32" s="23"/>
      <c r="R32" s="25"/>
      <c r="S32" s="9"/>
      <c r="AB32" s="4" t="s">
        <v>26</v>
      </c>
      <c r="AC32" s="2" t="s">
        <v>0</v>
      </c>
      <c r="AE32" s="2" t="s">
        <v>3</v>
      </c>
      <c r="AG32" s="2" t="s">
        <v>28</v>
      </c>
      <c r="AI32" s="2" t="s">
        <v>30</v>
      </c>
    </row>
    <row r="33" spans="1:47" s="2" customFormat="1" ht="8.1" customHeight="1">
      <c r="A33" s="9"/>
      <c r="B33" s="9"/>
      <c r="C33" s="9"/>
      <c r="D33" s="9"/>
      <c r="E33" s="11"/>
      <c r="F33" s="11"/>
      <c r="G33" s="11"/>
      <c r="H33" s="11"/>
      <c r="I33" s="11"/>
      <c r="J33" s="11"/>
      <c r="K33" s="11"/>
      <c r="L33" s="9"/>
      <c r="M33" s="9"/>
      <c r="N33" s="11"/>
      <c r="O33" s="11"/>
      <c r="P33" s="11"/>
      <c r="Q33" s="11"/>
      <c r="R33" s="11"/>
      <c r="S33" s="9"/>
      <c r="AC33" s="2" t="s">
        <v>1</v>
      </c>
      <c r="AD33" s="2" t="s">
        <v>2</v>
      </c>
      <c r="AE33" s="2" t="s">
        <v>1</v>
      </c>
      <c r="AF33" s="2" t="s">
        <v>2</v>
      </c>
      <c r="AG33" s="2" t="s">
        <v>1</v>
      </c>
      <c r="AH33" s="2" t="s">
        <v>2</v>
      </c>
      <c r="AI33" s="2" t="s">
        <v>1</v>
      </c>
      <c r="AJ33" s="2" t="s">
        <v>2</v>
      </c>
      <c r="AK33" s="6"/>
      <c r="AR33" s="6"/>
      <c r="AT33" s="6"/>
    </row>
    <row r="34" spans="1:47" s="2" customFormat="1" ht="12.95" customHeight="1">
      <c r="A34" s="9"/>
      <c r="B34" s="9"/>
      <c r="C34" s="12" t="s">
        <v>39</v>
      </c>
      <c r="D34" s="11"/>
      <c r="E34" s="11"/>
      <c r="F34" s="11"/>
      <c r="G34" s="11"/>
      <c r="H34" s="11"/>
      <c r="I34" s="11"/>
      <c r="J34" s="11"/>
      <c r="K34" s="11"/>
      <c r="L34" s="12" t="s">
        <v>42</v>
      </c>
      <c r="M34" s="11"/>
      <c r="N34" s="11"/>
      <c r="O34" s="11"/>
      <c r="P34" s="11"/>
      <c r="Q34" s="11"/>
      <c r="R34" s="11"/>
      <c r="S34" s="9"/>
      <c r="U34" s="2" t="s">
        <v>12</v>
      </c>
      <c r="Y34" s="2" t="s">
        <v>4</v>
      </c>
      <c r="AC34" s="2">
        <v>0</v>
      </c>
      <c r="AD34" s="2">
        <f>-D29/D30</f>
        <v>250</v>
      </c>
      <c r="AE34" s="2">
        <f>$G$29+$G$30*AF34</f>
        <v>550</v>
      </c>
      <c r="AF34" s="2">
        <f>AD34</f>
        <v>250</v>
      </c>
      <c r="AG34" s="6">
        <f>D44</f>
        <v>220.00000000000003</v>
      </c>
      <c r="AH34" s="2">
        <v>0</v>
      </c>
      <c r="AI34" s="6">
        <f>D52</f>
        <v>220</v>
      </c>
      <c r="AJ34" s="2">
        <v>0</v>
      </c>
      <c r="AK34" s="6"/>
      <c r="AL34" s="6"/>
      <c r="AN34" s="6"/>
      <c r="AR34" s="6"/>
      <c r="AS34" s="6"/>
      <c r="AT34" s="6"/>
      <c r="AU34" s="6"/>
    </row>
    <row r="35" spans="1:47" s="2" customFormat="1" ht="12.95" customHeight="1">
      <c r="A35" s="9"/>
      <c r="B35" s="16"/>
      <c r="C35" s="17"/>
      <c r="D35" s="17"/>
      <c r="E35" s="17"/>
      <c r="F35" s="17"/>
      <c r="G35" s="17"/>
      <c r="H35" s="17"/>
      <c r="I35" s="19"/>
      <c r="J35" s="11"/>
      <c r="K35" s="31"/>
      <c r="L35" s="17"/>
      <c r="M35" s="17"/>
      <c r="N35" s="17"/>
      <c r="O35" s="17"/>
      <c r="P35" s="17"/>
      <c r="Q35" s="17"/>
      <c r="R35" s="19"/>
      <c r="S35" s="9"/>
      <c r="AC35" s="6">
        <f>D29</f>
        <v>500</v>
      </c>
      <c r="AD35" s="2">
        <v>0</v>
      </c>
      <c r="AE35" s="2">
        <f>$G$29+$G$30*AF35</f>
        <v>50</v>
      </c>
      <c r="AF35" s="2">
        <f>0</f>
        <v>0</v>
      </c>
      <c r="AG35" s="6">
        <f>D44</f>
        <v>220.00000000000003</v>
      </c>
      <c r="AH35" s="6">
        <f>D45</f>
        <v>140</v>
      </c>
      <c r="AI35" s="6">
        <f>D52</f>
        <v>220</v>
      </c>
      <c r="AJ35" s="6">
        <f>D53</f>
        <v>140</v>
      </c>
    </row>
    <row r="36" spans="1:47" s="2" customFormat="1" ht="12.95" customHeight="1">
      <c r="A36" s="9"/>
      <c r="B36" s="20"/>
      <c r="C36" s="14" t="s">
        <v>5</v>
      </c>
      <c r="D36" s="29">
        <f>D29+D30*D37</f>
        <v>275</v>
      </c>
      <c r="E36" s="14"/>
      <c r="F36" s="14" t="s">
        <v>8</v>
      </c>
      <c r="G36" s="29">
        <f>($D$29-$D$36)*$D$37/2</f>
        <v>12656.25</v>
      </c>
      <c r="H36" s="14"/>
      <c r="I36" s="21"/>
      <c r="J36" s="11"/>
      <c r="K36" s="32"/>
      <c r="L36" s="14" t="s">
        <v>5</v>
      </c>
      <c r="M36" s="29">
        <f>M29+M30*M37</f>
        <v>154</v>
      </c>
      <c r="N36" s="14"/>
      <c r="O36" s="14" t="s">
        <v>8</v>
      </c>
      <c r="P36" s="29">
        <f>($M$29-$M$36)*$M$37/2</f>
        <v>2304</v>
      </c>
      <c r="Q36" s="14"/>
      <c r="R36" s="21"/>
      <c r="S36" s="9"/>
      <c r="U36" s="2" t="s">
        <v>14</v>
      </c>
      <c r="V36" s="6">
        <f>$D$29/(-$D$30)+$G$29/$G$30</f>
        <v>275</v>
      </c>
      <c r="W36" s="6"/>
      <c r="X36" s="6"/>
      <c r="Y36" s="2" t="s">
        <v>25</v>
      </c>
      <c r="Z36" s="6">
        <f>D36</f>
        <v>275</v>
      </c>
    </row>
    <row r="37" spans="1:47" s="2" customFormat="1" ht="12.95" customHeight="1">
      <c r="A37" s="9"/>
      <c r="B37" s="20"/>
      <c r="C37" s="14" t="s">
        <v>6</v>
      </c>
      <c r="D37" s="29">
        <f>-($D$29-$G$29)/($D$30-$G$30)</f>
        <v>112.5</v>
      </c>
      <c r="E37" s="14"/>
      <c r="F37" s="14" t="s">
        <v>9</v>
      </c>
      <c r="G37" s="29">
        <f>($D$36-$G$29)*$D$38/2</f>
        <v>12656.25</v>
      </c>
      <c r="H37" s="14"/>
      <c r="I37" s="21"/>
      <c r="J37" s="11"/>
      <c r="K37" s="32"/>
      <c r="L37" s="14" t="s">
        <v>6</v>
      </c>
      <c r="M37" s="29">
        <f>-($M$29-$P$29)/($M$30-$P$30)</f>
        <v>48</v>
      </c>
      <c r="N37" s="14"/>
      <c r="O37" s="14" t="s">
        <v>9</v>
      </c>
      <c r="P37" s="29">
        <f>($M$36-$P$29)*$M$38/2</f>
        <v>3456</v>
      </c>
      <c r="Q37" s="14"/>
      <c r="R37" s="21"/>
      <c r="S37" s="9"/>
      <c r="U37" s="2" t="s">
        <v>13</v>
      </c>
      <c r="V37" s="6">
        <f>-(1/$G$30+1/(-$D$30))</f>
        <v>-1</v>
      </c>
      <c r="W37" s="6"/>
      <c r="X37" s="6"/>
      <c r="Y37" s="2" t="s">
        <v>24</v>
      </c>
      <c r="Z37" s="6">
        <f>M36</f>
        <v>154</v>
      </c>
      <c r="AC37" s="2" t="s">
        <v>18</v>
      </c>
    </row>
    <row r="38" spans="1:47" s="2" customFormat="1" ht="12.95" customHeight="1">
      <c r="A38" s="9"/>
      <c r="B38" s="20"/>
      <c r="C38" s="14" t="s">
        <v>7</v>
      </c>
      <c r="D38" s="29">
        <f>D37</f>
        <v>112.5</v>
      </c>
      <c r="E38" s="14"/>
      <c r="F38" s="14" t="s">
        <v>37</v>
      </c>
      <c r="G38" s="29">
        <f>0</f>
        <v>0</v>
      </c>
      <c r="H38" s="14"/>
      <c r="I38" s="21"/>
      <c r="J38" s="11"/>
      <c r="K38" s="32"/>
      <c r="L38" s="14" t="s">
        <v>7</v>
      </c>
      <c r="M38" s="29">
        <f>M37</f>
        <v>48</v>
      </c>
      <c r="N38" s="14"/>
      <c r="O38" s="14" t="s">
        <v>37</v>
      </c>
      <c r="P38" s="29">
        <f>0</f>
        <v>0</v>
      </c>
      <c r="Q38" s="14"/>
      <c r="R38" s="21"/>
      <c r="S38" s="9"/>
      <c r="V38" s="6"/>
      <c r="W38" s="6"/>
      <c r="X38" s="6"/>
      <c r="Y38" s="2" t="s">
        <v>6</v>
      </c>
      <c r="Z38" s="6">
        <v>0</v>
      </c>
      <c r="AC38" s="2" t="s">
        <v>0</v>
      </c>
      <c r="AE38" s="2" t="s">
        <v>3</v>
      </c>
      <c r="AG38" s="2" t="s">
        <v>28</v>
      </c>
      <c r="AI38" s="2" t="s">
        <v>30</v>
      </c>
    </row>
    <row r="39" spans="1:47" s="2" customFormat="1" ht="12.95" customHeight="1">
      <c r="A39" s="9"/>
      <c r="B39" s="20"/>
      <c r="C39" s="14" t="s">
        <v>11</v>
      </c>
      <c r="D39" s="29">
        <f>D37-D38</f>
        <v>0</v>
      </c>
      <c r="E39" s="14"/>
      <c r="F39" s="14" t="s">
        <v>10</v>
      </c>
      <c r="G39" s="29">
        <f>SUM(G36:G38)</f>
        <v>25312.5</v>
      </c>
      <c r="H39" s="14"/>
      <c r="I39" s="21"/>
      <c r="J39" s="11"/>
      <c r="K39" s="32"/>
      <c r="L39" s="14" t="s">
        <v>45</v>
      </c>
      <c r="M39" s="29">
        <f>M37-M38</f>
        <v>0</v>
      </c>
      <c r="N39" s="14"/>
      <c r="O39" s="14" t="s">
        <v>10</v>
      </c>
      <c r="P39" s="29">
        <f>SUM(P36:P38)</f>
        <v>5760</v>
      </c>
      <c r="Q39" s="14"/>
      <c r="R39" s="21"/>
      <c r="S39" s="9"/>
      <c r="U39" s="2" t="s">
        <v>15</v>
      </c>
      <c r="V39" s="6">
        <f>-P29/P30-M29/(-M30)</f>
        <v>-128.33333333333334</v>
      </c>
      <c r="W39" s="6"/>
      <c r="X39" s="6"/>
      <c r="Y39" s="2" t="s">
        <v>7</v>
      </c>
      <c r="Z39" s="6">
        <v>0</v>
      </c>
      <c r="AC39" s="2" t="s">
        <v>1</v>
      </c>
      <c r="AD39" s="2" t="s">
        <v>2</v>
      </c>
      <c r="AE39" s="2" t="s">
        <v>1</v>
      </c>
      <c r="AF39" s="2" t="s">
        <v>2</v>
      </c>
      <c r="AG39" s="2" t="s">
        <v>1</v>
      </c>
      <c r="AH39" s="2" t="s">
        <v>2</v>
      </c>
      <c r="AI39" s="2" t="s">
        <v>1</v>
      </c>
      <c r="AJ39" s="2" t="s">
        <v>2</v>
      </c>
    </row>
    <row r="40" spans="1:47" s="2" customFormat="1" ht="12.95" customHeight="1">
      <c r="A40" s="9"/>
      <c r="B40" s="22"/>
      <c r="C40" s="23"/>
      <c r="D40" s="23"/>
      <c r="E40" s="23"/>
      <c r="F40" s="23"/>
      <c r="G40" s="23"/>
      <c r="H40" s="23"/>
      <c r="I40" s="25"/>
      <c r="J40" s="11"/>
      <c r="K40" s="33"/>
      <c r="L40" s="23"/>
      <c r="M40" s="23"/>
      <c r="N40" s="23"/>
      <c r="O40" s="23"/>
      <c r="P40" s="23"/>
      <c r="Q40" s="23"/>
      <c r="R40" s="25"/>
      <c r="S40" s="9"/>
      <c r="U40" s="2" t="s">
        <v>16</v>
      </c>
      <c r="V40" s="6">
        <f>1/$P$30-1/$M$30</f>
        <v>0.83333333333333326</v>
      </c>
      <c r="W40" s="6"/>
      <c r="X40" s="6"/>
      <c r="AC40" s="2">
        <v>0</v>
      </c>
      <c r="AD40" s="2">
        <f>-M29/M30</f>
        <v>125</v>
      </c>
      <c r="AE40" s="2">
        <f>$P$29+$P$30*AF40</f>
        <v>385</v>
      </c>
      <c r="AF40" s="2">
        <f>AD40</f>
        <v>125</v>
      </c>
      <c r="AG40" s="6">
        <f>D44</f>
        <v>220.00000000000003</v>
      </c>
      <c r="AH40" s="2">
        <v>0</v>
      </c>
      <c r="AI40" s="6">
        <f>M52</f>
        <v>220</v>
      </c>
      <c r="AJ40" s="2">
        <v>0</v>
      </c>
    </row>
    <row r="41" spans="1:47" s="2" customFormat="1" ht="8.1" customHeight="1">
      <c r="A41" s="9"/>
      <c r="B41" s="9"/>
      <c r="C41" s="9"/>
      <c r="D41" s="9"/>
      <c r="E41" s="9"/>
      <c r="F41" s="9"/>
      <c r="G41" s="9"/>
      <c r="H41" s="11"/>
      <c r="I41" s="11"/>
      <c r="J41" s="11"/>
      <c r="K41" s="11"/>
      <c r="L41" s="9"/>
      <c r="M41" s="9"/>
      <c r="N41" s="9"/>
      <c r="O41" s="9"/>
      <c r="P41" s="9"/>
      <c r="Q41" s="11"/>
      <c r="R41" s="11"/>
      <c r="S41" s="9"/>
      <c r="V41" s="6"/>
      <c r="W41" s="6"/>
      <c r="X41" s="6"/>
      <c r="AC41" s="6">
        <f>M29</f>
        <v>250</v>
      </c>
      <c r="AD41" s="2">
        <v>0</v>
      </c>
      <c r="AE41" s="2">
        <f>$P$29+$P$30*AF41</f>
        <v>10</v>
      </c>
      <c r="AF41" s="2">
        <f>0</f>
        <v>0</v>
      </c>
      <c r="AG41" s="6">
        <f>D44</f>
        <v>220.00000000000003</v>
      </c>
      <c r="AH41" s="6">
        <f>M46</f>
        <v>70.000000000000014</v>
      </c>
      <c r="AI41" s="6">
        <f>M52</f>
        <v>220</v>
      </c>
      <c r="AJ41" s="6">
        <f>M54</f>
        <v>70</v>
      </c>
    </row>
    <row r="42" spans="1:47" s="2" customFormat="1" ht="12.95" customHeight="1">
      <c r="A42" s="9"/>
      <c r="B42" s="9"/>
      <c r="C42" s="12" t="s">
        <v>40</v>
      </c>
      <c r="D42" s="11"/>
      <c r="E42" s="11"/>
      <c r="F42" s="11"/>
      <c r="G42" s="11"/>
      <c r="H42" s="11"/>
      <c r="I42" s="11"/>
      <c r="J42" s="11"/>
      <c r="K42" s="11"/>
      <c r="L42" s="12" t="s">
        <v>43</v>
      </c>
      <c r="M42" s="11"/>
      <c r="N42" s="11"/>
      <c r="O42" s="11"/>
      <c r="P42" s="11"/>
      <c r="Q42" s="11"/>
      <c r="R42" s="11"/>
      <c r="S42" s="9"/>
      <c r="W42" s="6"/>
      <c r="X42" s="6"/>
      <c r="Y42" s="2" t="s">
        <v>21</v>
      </c>
    </row>
    <row r="43" spans="1:47" s="2" customFormat="1" ht="12.95" customHeight="1">
      <c r="A43" s="9"/>
      <c r="B43" s="16"/>
      <c r="C43" s="17"/>
      <c r="D43" s="17"/>
      <c r="E43" s="17"/>
      <c r="F43" s="17"/>
      <c r="G43" s="17"/>
      <c r="H43" s="17"/>
      <c r="I43" s="19"/>
      <c r="J43" s="11"/>
      <c r="K43" s="31"/>
      <c r="L43" s="17"/>
      <c r="M43" s="17"/>
      <c r="N43" s="17"/>
      <c r="O43" s="17"/>
      <c r="P43" s="17"/>
      <c r="Q43" s="17"/>
      <c r="R43" s="19"/>
      <c r="S43" s="9"/>
      <c r="W43" s="6"/>
      <c r="X43" s="6"/>
      <c r="AC43" s="2" t="s">
        <v>29</v>
      </c>
    </row>
    <row r="44" spans="1:47" s="2" customFormat="1" ht="12.95" customHeight="1">
      <c r="A44" s="9"/>
      <c r="B44" s="20"/>
      <c r="C44" s="14" t="s">
        <v>5</v>
      </c>
      <c r="D44" s="29">
        <f>Z44</f>
        <v>220.00000000000003</v>
      </c>
      <c r="E44" s="14"/>
      <c r="F44" s="14" t="s">
        <v>8</v>
      </c>
      <c r="G44" s="29">
        <f>($D$29-$D$44)*$D$45/2</f>
        <v>19600</v>
      </c>
      <c r="H44" s="29">
        <f>G44-G36</f>
        <v>6943.75</v>
      </c>
      <c r="I44" s="21"/>
      <c r="J44" s="11"/>
      <c r="K44" s="32"/>
      <c r="L44" s="14" t="s">
        <v>5</v>
      </c>
      <c r="M44" s="29">
        <f>Z45</f>
        <v>220.00000000000003</v>
      </c>
      <c r="N44" s="14"/>
      <c r="O44" s="14" t="s">
        <v>8</v>
      </c>
      <c r="P44" s="29">
        <f>($M$29-$M$44)*$M$45/2</f>
        <v>224.99999999999957</v>
      </c>
      <c r="Q44" s="29">
        <f>P44-P36</f>
        <v>-2079.0000000000005</v>
      </c>
      <c r="R44" s="21"/>
      <c r="S44" s="9"/>
      <c r="W44" s="6"/>
      <c r="X44" s="6"/>
      <c r="Y44" s="2" t="s">
        <v>25</v>
      </c>
      <c r="Z44" s="6">
        <f>-($V$36-$V$39)/($V$37-$V$40)</f>
        <v>220.00000000000003</v>
      </c>
      <c r="AC44" s="2" t="s">
        <v>17</v>
      </c>
      <c r="AE44" s="2" t="s">
        <v>19</v>
      </c>
      <c r="AG44" s="2" t="s">
        <v>28</v>
      </c>
      <c r="AI44" s="2" t="s">
        <v>30</v>
      </c>
    </row>
    <row r="45" spans="1:47" s="2" customFormat="1" ht="12.95" customHeight="1">
      <c r="A45" s="9"/>
      <c r="B45" s="20"/>
      <c r="C45" s="14" t="s">
        <v>6</v>
      </c>
      <c r="D45" s="29">
        <f>(D44-$D$29)/$D$30</f>
        <v>140</v>
      </c>
      <c r="E45" s="14"/>
      <c r="F45" s="14" t="s">
        <v>9</v>
      </c>
      <c r="G45" s="29">
        <f>($D$44-$G$29)*$D$46/2</f>
        <v>7225.0000000000027</v>
      </c>
      <c r="H45" s="29">
        <f>G45-G37</f>
        <v>-5431.2499999999973</v>
      </c>
      <c r="I45" s="21"/>
      <c r="J45" s="11"/>
      <c r="K45" s="32"/>
      <c r="L45" s="14" t="s">
        <v>6</v>
      </c>
      <c r="M45" s="29">
        <f>(M44-$M$29)/$M$30</f>
        <v>14.999999999999986</v>
      </c>
      <c r="N45" s="14"/>
      <c r="O45" s="14" t="s">
        <v>9</v>
      </c>
      <c r="P45" s="29">
        <f>($M$44-$P$29)*$M$46/2</f>
        <v>7350.0000000000027</v>
      </c>
      <c r="Q45" s="29">
        <f>P45-P37</f>
        <v>3894.0000000000027</v>
      </c>
      <c r="R45" s="21"/>
      <c r="S45" s="9"/>
      <c r="W45" s="6"/>
      <c r="X45" s="6"/>
      <c r="Y45" s="2" t="s">
        <v>24</v>
      </c>
      <c r="Z45" s="6">
        <f>Z44</f>
        <v>220.00000000000003</v>
      </c>
      <c r="AC45" s="6" t="s">
        <v>1</v>
      </c>
      <c r="AD45" s="2" t="s">
        <v>2</v>
      </c>
      <c r="AE45" s="2" t="s">
        <v>1</v>
      </c>
      <c r="AF45" s="2" t="s">
        <v>2</v>
      </c>
      <c r="AG45" s="2" t="s">
        <v>1</v>
      </c>
      <c r="AH45" s="2" t="s">
        <v>2</v>
      </c>
      <c r="AI45" s="2" t="s">
        <v>1</v>
      </c>
      <c r="AJ45" s="2" t="s">
        <v>2</v>
      </c>
    </row>
    <row r="46" spans="1:47" s="2" customFormat="1" ht="12.95" customHeight="1">
      <c r="A46" s="9"/>
      <c r="B46" s="20"/>
      <c r="C46" s="14" t="s">
        <v>7</v>
      </c>
      <c r="D46" s="29">
        <f>MAX(0,(D44-$G$29)/$G$30)</f>
        <v>85.000000000000014</v>
      </c>
      <c r="E46" s="14"/>
      <c r="F46" s="14" t="s">
        <v>37</v>
      </c>
      <c r="G46" s="29">
        <f>0</f>
        <v>0</v>
      </c>
      <c r="H46" s="29">
        <f>G46-G38</f>
        <v>0</v>
      </c>
      <c r="I46" s="21"/>
      <c r="J46" s="11"/>
      <c r="K46" s="32"/>
      <c r="L46" s="14" t="s">
        <v>7</v>
      </c>
      <c r="M46" s="29">
        <f>MAX(0,(M44-$P$29)/$P$30)</f>
        <v>70.000000000000014</v>
      </c>
      <c r="N46" s="14"/>
      <c r="O46" s="14" t="s">
        <v>37</v>
      </c>
      <c r="P46" s="29">
        <f>0</f>
        <v>0</v>
      </c>
      <c r="Q46" s="29">
        <f>P46-P38</f>
        <v>0</v>
      </c>
      <c r="R46" s="21"/>
      <c r="S46" s="9"/>
      <c r="V46" s="6"/>
      <c r="W46" s="6"/>
      <c r="X46" s="6"/>
      <c r="Y46" s="2" t="s">
        <v>6</v>
      </c>
      <c r="Z46" s="6">
        <f>$V$36+$V$37*$Z$44</f>
        <v>54.999999999999972</v>
      </c>
      <c r="AC46" s="6">
        <v>0</v>
      </c>
      <c r="AD46" s="6">
        <f>$V$36+$V$37*AC46</f>
        <v>275</v>
      </c>
      <c r="AE46" s="2">
        <f>(AF46-$V$39)/$V$40</f>
        <v>484.00000000000011</v>
      </c>
      <c r="AF46" s="6">
        <f>AD46</f>
        <v>275</v>
      </c>
      <c r="AG46" s="6">
        <f>D44</f>
        <v>220.00000000000003</v>
      </c>
      <c r="AH46" s="2">
        <v>0</v>
      </c>
      <c r="AI46" s="6">
        <f>M52</f>
        <v>220</v>
      </c>
      <c r="AJ46" s="2">
        <v>0</v>
      </c>
    </row>
    <row r="47" spans="1:47" s="2" customFormat="1" ht="12.95" customHeight="1">
      <c r="A47" s="9"/>
      <c r="B47" s="20"/>
      <c r="C47" s="14" t="s">
        <v>11</v>
      </c>
      <c r="D47" s="29">
        <f>D45-D46</f>
        <v>54.999999999999986</v>
      </c>
      <c r="E47" s="14"/>
      <c r="F47" s="14" t="s">
        <v>10</v>
      </c>
      <c r="G47" s="29">
        <f>SUM(G44:G46)</f>
        <v>26825.000000000004</v>
      </c>
      <c r="H47" s="29">
        <f>G47-G39</f>
        <v>1512.5000000000036</v>
      </c>
      <c r="I47" s="21"/>
      <c r="J47" s="11"/>
      <c r="K47" s="32"/>
      <c r="L47" s="14" t="s">
        <v>45</v>
      </c>
      <c r="M47" s="29">
        <f>M46-M45</f>
        <v>55.000000000000028</v>
      </c>
      <c r="N47" s="14"/>
      <c r="O47" s="14" t="s">
        <v>10</v>
      </c>
      <c r="P47" s="29">
        <f>SUM(P44:P46)</f>
        <v>7575.0000000000027</v>
      </c>
      <c r="Q47" s="29">
        <f>P47-P39</f>
        <v>1815.0000000000027</v>
      </c>
      <c r="R47" s="21"/>
      <c r="S47" s="9"/>
      <c r="V47" s="6"/>
      <c r="W47" s="6"/>
      <c r="X47" s="6"/>
      <c r="Y47" s="2" t="s">
        <v>7</v>
      </c>
      <c r="Z47" s="6">
        <f>$V$39+$V$40*$Z$45</f>
        <v>55</v>
      </c>
      <c r="AC47" s="2">
        <f>(AD47-$V$36)/$V$37</f>
        <v>275</v>
      </c>
      <c r="AD47" s="2">
        <v>0</v>
      </c>
      <c r="AE47" s="2">
        <f>(AF47-$V$39)/$V$40</f>
        <v>154.00000000000003</v>
      </c>
      <c r="AF47" s="2">
        <v>0</v>
      </c>
      <c r="AG47" s="6">
        <f>D44</f>
        <v>220.00000000000003</v>
      </c>
      <c r="AH47" s="6">
        <f>D47</f>
        <v>54.999999999999986</v>
      </c>
      <c r="AI47" s="6">
        <f>M52</f>
        <v>220</v>
      </c>
      <c r="AJ47" s="6">
        <f>D55</f>
        <v>55</v>
      </c>
    </row>
    <row r="48" spans="1:47" s="2" customFormat="1" ht="12.95" customHeight="1">
      <c r="A48" s="9"/>
      <c r="B48" s="22"/>
      <c r="C48" s="23"/>
      <c r="D48" s="23"/>
      <c r="E48" s="23"/>
      <c r="F48" s="23"/>
      <c r="G48" s="23"/>
      <c r="H48" s="23"/>
      <c r="I48" s="25"/>
      <c r="J48" s="11"/>
      <c r="K48" s="33"/>
      <c r="L48" s="23"/>
      <c r="M48" s="23"/>
      <c r="N48" s="23"/>
      <c r="O48" s="23"/>
      <c r="P48" s="23"/>
      <c r="Q48" s="23"/>
      <c r="R48" s="25"/>
      <c r="S48" s="9"/>
      <c r="V48" s="6"/>
      <c r="W48" s="6"/>
      <c r="X48" s="6"/>
      <c r="AI48" s="6">
        <f>D52</f>
        <v>220</v>
      </c>
      <c r="AJ48" s="6">
        <f>D55</f>
        <v>55</v>
      </c>
    </row>
    <row r="49" spans="1:36" s="2" customFormat="1" ht="8.1" customHeight="1">
      <c r="A49" s="9"/>
      <c r="B49" s="9"/>
      <c r="C49" s="9"/>
      <c r="D49" s="9"/>
      <c r="E49" s="9"/>
      <c r="F49" s="11"/>
      <c r="G49" s="9"/>
      <c r="H49" s="11"/>
      <c r="I49" s="11"/>
      <c r="J49" s="11"/>
      <c r="K49" s="9"/>
      <c r="L49" s="9"/>
      <c r="M49" s="9"/>
      <c r="N49" s="9"/>
      <c r="O49" s="11"/>
      <c r="P49" s="9"/>
      <c r="Q49" s="11"/>
      <c r="R49" s="11"/>
      <c r="S49" s="9"/>
      <c r="V49" s="6"/>
      <c r="W49" s="6"/>
      <c r="X49" s="6"/>
      <c r="AI49" s="6">
        <f>D52</f>
        <v>220</v>
      </c>
      <c r="AJ49" s="2">
        <v>0</v>
      </c>
    </row>
    <row r="50" spans="1:36" s="2" customFormat="1" ht="12.95" customHeight="1">
      <c r="A50" s="9"/>
      <c r="B50" s="9"/>
      <c r="C50" s="12" t="s">
        <v>41</v>
      </c>
      <c r="D50" s="11"/>
      <c r="E50" s="11"/>
      <c r="F50" s="11"/>
      <c r="G50" s="11"/>
      <c r="H50" s="11"/>
      <c r="I50" s="11"/>
      <c r="J50" s="11"/>
      <c r="K50" s="11"/>
      <c r="L50" s="12" t="s">
        <v>44</v>
      </c>
      <c r="M50" s="11"/>
      <c r="N50" s="11"/>
      <c r="O50" s="11"/>
      <c r="P50" s="11"/>
      <c r="Q50" s="11"/>
      <c r="R50" s="11"/>
      <c r="S50" s="9"/>
      <c r="V50" s="6"/>
      <c r="W50" s="6"/>
      <c r="X50" s="6"/>
      <c r="Y50" s="2" t="s">
        <v>23</v>
      </c>
    </row>
    <row r="51" spans="1:36" s="2" customFormat="1" ht="12.95" customHeight="1">
      <c r="A51" s="9"/>
      <c r="B51" s="16"/>
      <c r="C51" s="17"/>
      <c r="D51" s="17"/>
      <c r="E51" s="17"/>
      <c r="F51" s="17"/>
      <c r="G51" s="17"/>
      <c r="H51" s="17"/>
      <c r="I51" s="19"/>
      <c r="J51" s="11"/>
      <c r="K51" s="31"/>
      <c r="L51" s="17"/>
      <c r="M51" s="17"/>
      <c r="N51" s="17"/>
      <c r="O51" s="17"/>
      <c r="P51" s="17"/>
      <c r="Q51" s="17"/>
      <c r="R51" s="19"/>
      <c r="S51" s="9"/>
      <c r="V51" s="6"/>
      <c r="W51" s="6"/>
      <c r="X51" s="6"/>
    </row>
    <row r="52" spans="1:36" s="2" customFormat="1" ht="12.95" customHeight="1">
      <c r="A52" s="9"/>
      <c r="B52" s="20"/>
      <c r="C52" s="14" t="s">
        <v>5</v>
      </c>
      <c r="D52" s="29">
        <f>Z52</f>
        <v>220</v>
      </c>
      <c r="E52" s="14"/>
      <c r="F52" s="14" t="s">
        <v>8</v>
      </c>
      <c r="G52" s="29">
        <f>($D$29-$D$52)*$D$53/2</f>
        <v>19600</v>
      </c>
      <c r="H52" s="29">
        <f>G52-G44</f>
        <v>0</v>
      </c>
      <c r="I52" s="21"/>
      <c r="J52" s="11"/>
      <c r="K52" s="20"/>
      <c r="L52" s="14" t="s">
        <v>5</v>
      </c>
      <c r="M52" s="29">
        <f>Z53</f>
        <v>220</v>
      </c>
      <c r="N52" s="14"/>
      <c r="O52" s="14" t="s">
        <v>8</v>
      </c>
      <c r="P52" s="29">
        <f>($M$29-$M$52)*$M$53/2</f>
        <v>225</v>
      </c>
      <c r="Q52" s="29">
        <f>P52-P44</f>
        <v>4.2632564145606011E-13</v>
      </c>
      <c r="R52" s="21"/>
      <c r="S52" s="9"/>
      <c r="V52" s="6"/>
      <c r="W52" s="6"/>
      <c r="X52" s="6"/>
      <c r="Y52" s="2" t="s">
        <v>25</v>
      </c>
      <c r="Z52" s="6">
        <f>V36/(-V37)+1/V37*Z54</f>
        <v>220</v>
      </c>
    </row>
    <row r="53" spans="1:36" s="2" customFormat="1" ht="12.95" customHeight="1">
      <c r="A53" s="9"/>
      <c r="B53" s="20"/>
      <c r="C53" s="14" t="s">
        <v>6</v>
      </c>
      <c r="D53" s="29">
        <f>(D52-$D$29)/$D$30</f>
        <v>140</v>
      </c>
      <c r="E53" s="14"/>
      <c r="F53" s="14" t="s">
        <v>9</v>
      </c>
      <c r="G53" s="29">
        <f>($D$52-$G$29)*$D$54/2</f>
        <v>7225</v>
      </c>
      <c r="H53" s="29">
        <f>G53-G45</f>
        <v>0</v>
      </c>
      <c r="I53" s="21"/>
      <c r="J53" s="11"/>
      <c r="K53" s="32"/>
      <c r="L53" s="14" t="s">
        <v>6</v>
      </c>
      <c r="M53" s="29">
        <f>(M52-$M$29)/$M$30</f>
        <v>15</v>
      </c>
      <c r="N53" s="14"/>
      <c r="O53" s="14" t="s">
        <v>9</v>
      </c>
      <c r="P53" s="29">
        <f>($M$52-$P$29)*$M$54/2</f>
        <v>7350</v>
      </c>
      <c r="Q53" s="29">
        <f>P53-P45</f>
        <v>0</v>
      </c>
      <c r="R53" s="21"/>
      <c r="S53" s="13"/>
      <c r="X53" s="6"/>
      <c r="Y53" s="2" t="s">
        <v>24</v>
      </c>
      <c r="Z53" s="6">
        <f>-V39/V40+1/V40*Z55</f>
        <v>220</v>
      </c>
    </row>
    <row r="54" spans="1:36" s="2" customFormat="1" ht="12.95" customHeight="1">
      <c r="A54" s="9"/>
      <c r="B54" s="20"/>
      <c r="C54" s="14" t="s">
        <v>7</v>
      </c>
      <c r="D54" s="29">
        <f>(D52-$G$29)/$G$30</f>
        <v>85</v>
      </c>
      <c r="E54" s="14"/>
      <c r="F54" s="14" t="s">
        <v>37</v>
      </c>
      <c r="G54" s="29">
        <f>D55*D31</f>
        <v>0</v>
      </c>
      <c r="H54" s="29">
        <f>G54-G46</f>
        <v>0</v>
      </c>
      <c r="I54" s="21"/>
      <c r="J54" s="11"/>
      <c r="K54" s="20"/>
      <c r="L54" s="14" t="s">
        <v>7</v>
      </c>
      <c r="M54" s="29">
        <f>(M52-$P$29)/$P$30</f>
        <v>70</v>
      </c>
      <c r="N54" s="14"/>
      <c r="O54" s="14" t="s">
        <v>37</v>
      </c>
      <c r="P54" s="29">
        <f>M55*M31</f>
        <v>0</v>
      </c>
      <c r="Q54" s="29">
        <f>P54-P46</f>
        <v>0</v>
      </c>
      <c r="R54" s="21"/>
      <c r="S54" s="13"/>
      <c r="X54" s="6"/>
      <c r="Y54" s="2" t="s">
        <v>6</v>
      </c>
      <c r="Z54" s="6">
        <f>-(($V$36/(-$V$37)+$V$39/$V$40)-D31-M31)/(1/$V$37-1/$V$40)</f>
        <v>54.999999999999986</v>
      </c>
    </row>
    <row r="55" spans="1:36" s="2" customFormat="1" ht="12.95" customHeight="1">
      <c r="A55" s="9"/>
      <c r="B55" s="20"/>
      <c r="C55" s="14" t="s">
        <v>11</v>
      </c>
      <c r="D55" s="29">
        <f>D53-D54</f>
        <v>55</v>
      </c>
      <c r="E55" s="14"/>
      <c r="F55" s="14" t="s">
        <v>10</v>
      </c>
      <c r="G55" s="29">
        <f>SUM(G52:G54)</f>
        <v>26825</v>
      </c>
      <c r="H55" s="29">
        <f>G55-G47</f>
        <v>0</v>
      </c>
      <c r="I55" s="21"/>
      <c r="J55" s="11"/>
      <c r="K55" s="20"/>
      <c r="L55" s="14" t="s">
        <v>45</v>
      </c>
      <c r="M55" s="29">
        <f>M54-M53</f>
        <v>55</v>
      </c>
      <c r="N55" s="14"/>
      <c r="O55" s="14" t="s">
        <v>10</v>
      </c>
      <c r="P55" s="29">
        <f>SUM(P52:P54)</f>
        <v>7575</v>
      </c>
      <c r="Q55" s="29">
        <f>P55-P47</f>
        <v>0</v>
      </c>
      <c r="R55" s="21"/>
      <c r="S55" s="13"/>
      <c r="X55" s="6"/>
      <c r="Y55" s="2" t="s">
        <v>7</v>
      </c>
      <c r="Z55" s="6">
        <f>Z54</f>
        <v>54.999999999999986</v>
      </c>
    </row>
    <row r="56" spans="1:36" s="2" customFormat="1" ht="12.95" customHeight="1">
      <c r="A56" s="9"/>
      <c r="B56" s="22"/>
      <c r="C56" s="30"/>
      <c r="D56" s="30"/>
      <c r="E56" s="30"/>
      <c r="F56" s="23"/>
      <c r="G56" s="30"/>
      <c r="H56" s="23"/>
      <c r="I56" s="25"/>
      <c r="J56" s="11"/>
      <c r="K56" s="22"/>
      <c r="L56" s="30"/>
      <c r="M56" s="34"/>
      <c r="N56" s="34"/>
      <c r="O56" s="34"/>
      <c r="P56" s="34"/>
      <c r="Q56" s="34"/>
      <c r="R56" s="35"/>
      <c r="S56" s="13"/>
    </row>
    <row r="57" spans="1:36" s="2" customFormat="1" ht="12.95" customHeight="1">
      <c r="A57" s="9"/>
      <c r="B57" s="9"/>
      <c r="C57" s="9"/>
      <c r="D57" s="9"/>
      <c r="E57" s="9"/>
      <c r="F57" s="11"/>
      <c r="G57" s="9"/>
      <c r="H57" s="11"/>
      <c r="I57" s="11"/>
      <c r="J57" s="11"/>
      <c r="K57" s="9"/>
      <c r="L57" s="9"/>
      <c r="M57" s="13"/>
      <c r="N57" s="13"/>
      <c r="O57" s="13"/>
      <c r="P57" s="13"/>
      <c r="Q57" s="13"/>
      <c r="R57" s="13"/>
      <c r="S57" s="13"/>
    </row>
    <row r="58" spans="1:36" s="2" customFormat="1" ht="12.95" hidden="1" customHeight="1">
      <c r="A58" s="9"/>
      <c r="B58" s="9"/>
      <c r="C58" s="9"/>
      <c r="D58" s="9"/>
      <c r="E58" s="9"/>
      <c r="F58" s="11"/>
      <c r="G58" s="9"/>
      <c r="H58" s="9"/>
      <c r="I58" s="9"/>
      <c r="J58" s="9"/>
      <c r="K58" s="9"/>
      <c r="L58" s="9"/>
      <c r="M58" s="9"/>
      <c r="N58" s="9"/>
      <c r="O58" s="9"/>
      <c r="P58" s="9"/>
      <c r="Q58" s="9"/>
      <c r="R58" s="9"/>
      <c r="S58" s="9"/>
    </row>
    <row r="59" spans="1:36" s="2" customFormat="1" ht="12.95" hidden="1" customHeight="1">
      <c r="A59" s="9"/>
      <c r="B59" s="9"/>
      <c r="C59" s="9"/>
      <c r="D59" s="9"/>
      <c r="E59" s="9"/>
      <c r="F59" s="11"/>
      <c r="G59" s="9"/>
      <c r="H59" s="9"/>
      <c r="I59" s="9"/>
      <c r="J59" s="9"/>
      <c r="K59" s="9"/>
      <c r="L59" s="9"/>
      <c r="M59" s="9"/>
      <c r="N59" s="9"/>
      <c r="O59" s="9"/>
      <c r="P59" s="9"/>
      <c r="Q59" s="9"/>
      <c r="R59" s="9"/>
      <c r="S59" s="9"/>
    </row>
    <row r="60" spans="1:36" s="2" customFormat="1" ht="12.95" hidden="1" customHeight="1">
      <c r="A60" s="9"/>
      <c r="B60" s="9"/>
      <c r="C60" s="9"/>
      <c r="D60" s="9"/>
      <c r="E60" s="9"/>
      <c r="F60" s="11"/>
      <c r="G60" s="9"/>
      <c r="H60" s="9"/>
      <c r="I60" s="9"/>
      <c r="J60" s="9"/>
      <c r="K60" s="9"/>
      <c r="L60" s="9"/>
      <c r="M60" s="9"/>
      <c r="N60" s="9"/>
      <c r="O60" s="9"/>
      <c r="P60" s="9"/>
      <c r="Q60" s="9"/>
      <c r="R60" s="9"/>
      <c r="S60" s="9"/>
    </row>
    <row r="61" spans="1:36" s="2" customFormat="1" ht="12.95" hidden="1" customHeight="1">
      <c r="M61" s="6"/>
      <c r="N61" s="6"/>
      <c r="O61" s="6"/>
      <c r="P61" s="6"/>
      <c r="Q61" s="6"/>
      <c r="R61" s="6"/>
      <c r="S61" s="6"/>
    </row>
    <row r="62" spans="1:36" s="2" customFormat="1" ht="12.95" hidden="1" customHeight="1">
      <c r="M62" s="6"/>
      <c r="N62" s="6"/>
      <c r="O62" s="6"/>
      <c r="P62" s="6"/>
      <c r="Q62" s="6"/>
      <c r="R62" s="6"/>
      <c r="S62" s="6"/>
    </row>
    <row r="63" spans="1:36" s="2" customFormat="1" ht="12.95" hidden="1" customHeight="1">
      <c r="M63" s="6"/>
      <c r="N63" s="6"/>
      <c r="O63" s="6"/>
      <c r="P63" s="6"/>
      <c r="Q63" s="6"/>
      <c r="R63" s="6"/>
      <c r="S63" s="6"/>
    </row>
    <row r="64" spans="1:36" s="2" customFormat="1" ht="12.95" hidden="1" customHeight="1">
      <c r="M64" s="6"/>
      <c r="N64" s="6"/>
      <c r="O64" s="6"/>
      <c r="P64" s="6"/>
      <c r="Q64" s="6"/>
      <c r="R64" s="6"/>
      <c r="S64" s="6"/>
    </row>
    <row r="65" spans="3:19" s="2" customFormat="1" ht="12.95" hidden="1" customHeight="1">
      <c r="C65" s="3"/>
      <c r="D65" s="3"/>
      <c r="E65" s="3"/>
      <c r="H65" s="3"/>
      <c r="I65" s="3"/>
      <c r="J65" s="3"/>
      <c r="K65" s="3"/>
      <c r="L65" s="3"/>
      <c r="M65" s="6"/>
      <c r="N65" s="6"/>
      <c r="O65" s="6"/>
      <c r="P65" s="6"/>
      <c r="Q65" s="6"/>
      <c r="R65" s="6"/>
      <c r="S65" s="6"/>
    </row>
    <row r="66" spans="3:19" s="2" customFormat="1" ht="12.95" hidden="1" customHeight="1">
      <c r="C66" s="3"/>
      <c r="D66" s="3"/>
      <c r="E66" s="3"/>
      <c r="F66" s="3"/>
      <c r="G66" s="3"/>
      <c r="H66" s="3"/>
      <c r="I66" s="3"/>
      <c r="J66" s="3"/>
      <c r="K66" s="3"/>
      <c r="L66" s="3"/>
    </row>
    <row r="67" spans="3:19" s="2" customFormat="1" ht="12.95" hidden="1" customHeight="1">
      <c r="C67" s="5"/>
      <c r="D67" s="3"/>
      <c r="E67" s="3"/>
      <c r="F67" s="3"/>
      <c r="G67" s="3"/>
      <c r="H67" s="3"/>
      <c r="I67" s="3"/>
      <c r="J67" s="3"/>
      <c r="K67" s="3"/>
      <c r="L67" s="3"/>
    </row>
    <row r="68" spans="3:19" s="2" customFormat="1" ht="12.95" hidden="1" customHeight="1">
      <c r="C68" s="3"/>
      <c r="D68" s="3"/>
      <c r="E68" s="3"/>
      <c r="F68" s="3"/>
      <c r="G68" s="3"/>
      <c r="H68" s="3"/>
      <c r="I68" s="3"/>
      <c r="J68" s="3"/>
      <c r="K68" s="3"/>
      <c r="L68" s="3"/>
    </row>
    <row r="69" spans="3:19" s="2" customFormat="1" ht="12.95" hidden="1" customHeight="1">
      <c r="C69" s="3"/>
      <c r="D69" s="3"/>
      <c r="E69" s="3"/>
      <c r="F69" s="3"/>
      <c r="G69" s="3"/>
      <c r="H69" s="3"/>
      <c r="I69" s="3"/>
      <c r="J69" s="3"/>
      <c r="K69" s="3"/>
      <c r="L69" s="3"/>
    </row>
    <row r="70" spans="3:19" s="2" customFormat="1" ht="12.95" hidden="1" customHeight="1">
      <c r="C70" s="3"/>
      <c r="D70" s="3"/>
      <c r="E70" s="3"/>
      <c r="F70" s="3"/>
      <c r="G70" s="3"/>
      <c r="H70" s="3"/>
      <c r="I70" s="3"/>
      <c r="J70" s="3"/>
      <c r="K70" s="3"/>
      <c r="L70" s="3"/>
    </row>
    <row r="71" spans="3:19" s="2" customFormat="1" ht="12.95" hidden="1" customHeight="1">
      <c r="C71" s="3"/>
      <c r="E71" s="3"/>
      <c r="F71" s="3"/>
      <c r="G71" s="3"/>
      <c r="H71" s="3"/>
      <c r="I71" s="3"/>
      <c r="J71" s="3"/>
      <c r="K71" s="3"/>
      <c r="L71" s="3"/>
    </row>
    <row r="72" spans="3:19" s="2" customFormat="1" ht="12.95" hidden="1" customHeight="1">
      <c r="C72" s="3"/>
      <c r="E72" s="3"/>
      <c r="F72" s="3"/>
      <c r="G72" s="3"/>
      <c r="H72" s="3"/>
      <c r="I72" s="3"/>
      <c r="J72" s="3"/>
      <c r="K72" s="3"/>
      <c r="L72" s="3"/>
    </row>
    <row r="73" spans="3:19" s="2" customFormat="1" ht="12.95" hidden="1" customHeight="1">
      <c r="C73" s="3"/>
      <c r="D73" s="3"/>
      <c r="E73" s="3"/>
      <c r="F73" s="3"/>
      <c r="G73" s="3"/>
      <c r="H73" s="3"/>
      <c r="I73" s="3"/>
      <c r="J73" s="3"/>
      <c r="K73" s="3"/>
      <c r="L73" s="3"/>
    </row>
    <row r="74" spans="3:19" s="2" customFormat="1" ht="12.95" hidden="1" customHeight="1">
      <c r="C74" s="3"/>
      <c r="E74" s="3"/>
      <c r="F74" s="3"/>
      <c r="G74" s="3"/>
      <c r="H74" s="3"/>
      <c r="I74" s="3"/>
      <c r="J74" s="3"/>
      <c r="K74" s="3"/>
      <c r="L74" s="3"/>
    </row>
    <row r="75" spans="3:19" s="2" customFormat="1" ht="12.95" hidden="1" customHeight="1">
      <c r="C75" s="3"/>
      <c r="E75" s="3"/>
      <c r="F75" s="3"/>
      <c r="G75" s="3"/>
      <c r="H75" s="3"/>
      <c r="I75" s="3"/>
      <c r="J75" s="3"/>
      <c r="K75" s="3"/>
      <c r="L75" s="3"/>
    </row>
    <row r="76" spans="3:19" s="2" customFormat="1" ht="12.95" hidden="1" customHeight="1">
      <c r="C76" s="3"/>
      <c r="D76" s="3"/>
      <c r="E76" s="3"/>
      <c r="F76" s="3"/>
      <c r="G76" s="3"/>
      <c r="H76" s="3"/>
      <c r="I76" s="3"/>
      <c r="J76" s="3"/>
      <c r="K76" s="3"/>
      <c r="L76" s="3"/>
    </row>
    <row r="77" spans="3:19" s="2" customFormat="1" ht="12.95" hidden="1" customHeight="1">
      <c r="F77" s="3"/>
      <c r="G77" s="3"/>
      <c r="H77" s="3"/>
      <c r="I77" s="3"/>
      <c r="J77" s="3"/>
      <c r="K77" s="3"/>
      <c r="L77" s="3"/>
    </row>
    <row r="78" spans="3:19" s="2" customFormat="1" ht="12.95" hidden="1" customHeight="1">
      <c r="C78" s="3"/>
      <c r="D78" s="3"/>
      <c r="E78" s="3"/>
      <c r="F78" s="3"/>
      <c r="G78" s="3"/>
      <c r="H78" s="3"/>
      <c r="I78" s="3"/>
      <c r="J78" s="3"/>
      <c r="K78" s="3"/>
      <c r="L78" s="3"/>
    </row>
    <row r="79" spans="3:19" s="2" customFormat="1" ht="12.95" hidden="1" customHeight="1">
      <c r="C79" s="3"/>
      <c r="D79" s="3"/>
      <c r="E79" s="3"/>
      <c r="F79" s="3"/>
      <c r="G79" s="3"/>
      <c r="H79" s="3"/>
      <c r="I79" s="3"/>
      <c r="J79" s="3"/>
      <c r="K79" s="3"/>
      <c r="L79" s="3"/>
    </row>
    <row r="80" spans="3:19" s="2" customFormat="1" ht="12.95" hidden="1" customHeight="1">
      <c r="C80" s="3"/>
      <c r="D80" s="3"/>
      <c r="E80" s="3"/>
      <c r="F80" s="3"/>
      <c r="G80" s="3"/>
      <c r="H80" s="3"/>
      <c r="I80" s="3"/>
      <c r="J80" s="3"/>
      <c r="K80" s="3"/>
      <c r="L80" s="3"/>
    </row>
    <row r="81" spans="3:19" s="2" customFormat="1" ht="12.95" hidden="1" customHeight="1">
      <c r="C81" s="3"/>
      <c r="D81" s="3"/>
      <c r="E81" s="3"/>
      <c r="F81" s="3"/>
      <c r="G81" s="3"/>
      <c r="H81" s="3"/>
      <c r="I81" s="3"/>
      <c r="J81" s="3"/>
      <c r="K81" s="3"/>
      <c r="L81" s="3"/>
    </row>
    <row r="82" spans="3:19" s="2" customFormat="1" ht="12.95" hidden="1" customHeight="1">
      <c r="C82" s="3"/>
      <c r="E82" s="3"/>
      <c r="F82" s="3"/>
      <c r="H82" s="3"/>
      <c r="I82" s="3"/>
      <c r="J82" s="3"/>
      <c r="K82" s="3"/>
      <c r="L82" s="3"/>
    </row>
    <row r="83" spans="3:19" s="2" customFormat="1" ht="12.95" hidden="1" customHeight="1">
      <c r="C83" s="3"/>
      <c r="E83" s="3"/>
      <c r="F83" s="3"/>
      <c r="H83" s="3"/>
      <c r="I83" s="3"/>
      <c r="J83" s="3"/>
      <c r="K83" s="3"/>
      <c r="L83" s="3"/>
    </row>
    <row r="84" spans="3:19" s="2" customFormat="1" ht="12.95" hidden="1" customHeight="1">
      <c r="C84" s="3"/>
      <c r="E84" s="3"/>
      <c r="F84" s="3"/>
      <c r="H84" s="3"/>
      <c r="I84" s="3"/>
      <c r="J84" s="3"/>
      <c r="K84" s="3"/>
      <c r="L84" s="3"/>
    </row>
    <row r="85" spans="3:19" s="2" customFormat="1" ht="12.95" hidden="1" customHeight="1">
      <c r="C85" s="3"/>
      <c r="E85" s="3"/>
      <c r="F85" s="3"/>
      <c r="H85" s="3"/>
      <c r="I85" s="3"/>
      <c r="J85" s="3"/>
      <c r="K85" s="3"/>
      <c r="L85" s="3"/>
    </row>
    <row r="86" spans="3:19" s="2" customFormat="1" ht="12.95" hidden="1" customHeight="1">
      <c r="C86" s="3"/>
      <c r="D86" s="3"/>
      <c r="E86" s="3"/>
      <c r="H86" s="3"/>
      <c r="I86" s="3"/>
      <c r="J86" s="3"/>
      <c r="K86" s="3"/>
      <c r="L86" s="3"/>
    </row>
    <row r="87" spans="3:19" s="2" customFormat="1" ht="12.95" hidden="1" customHeight="1">
      <c r="C87" s="3"/>
      <c r="D87" s="3"/>
      <c r="E87" s="3"/>
      <c r="F87" s="3"/>
      <c r="G87" s="3"/>
      <c r="H87" s="3"/>
      <c r="I87" s="3"/>
      <c r="J87" s="3"/>
      <c r="K87" s="3"/>
      <c r="L87" s="3"/>
    </row>
    <row r="88" spans="3:19" s="2" customFormat="1" ht="12.95" hidden="1" customHeight="1">
      <c r="C88" s="3"/>
      <c r="D88" s="3"/>
      <c r="E88" s="3"/>
      <c r="F88" s="3"/>
      <c r="G88" s="3"/>
      <c r="H88" s="3"/>
      <c r="I88" s="3"/>
      <c r="J88" s="3"/>
      <c r="K88" s="3"/>
      <c r="L88" s="3"/>
    </row>
    <row r="89" spans="3:19" s="2" customFormat="1" ht="12.95" hidden="1" customHeight="1">
      <c r="C89" s="3"/>
      <c r="D89" s="3"/>
      <c r="E89" s="3"/>
      <c r="F89" s="3"/>
      <c r="G89" s="3"/>
      <c r="H89" s="3"/>
      <c r="I89" s="3"/>
      <c r="J89" s="3"/>
      <c r="K89" s="3"/>
      <c r="L89" s="3"/>
    </row>
    <row r="90" spans="3:19" s="2" customFormat="1" ht="12.95" hidden="1" customHeight="1">
      <c r="C90" s="3"/>
      <c r="E90" s="3"/>
      <c r="F90" s="3"/>
      <c r="H90" s="3"/>
      <c r="I90" s="3"/>
      <c r="J90" s="3"/>
      <c r="K90" s="3"/>
      <c r="M90" s="6"/>
      <c r="N90" s="6"/>
      <c r="O90" s="6"/>
      <c r="P90" s="6"/>
      <c r="Q90" s="6"/>
      <c r="R90" s="6"/>
      <c r="S90" s="6"/>
    </row>
    <row r="91" spans="3:19" s="2" customFormat="1" ht="12.95" hidden="1" customHeight="1">
      <c r="C91" s="3"/>
      <c r="E91" s="3"/>
      <c r="F91" s="3"/>
      <c r="H91" s="3"/>
      <c r="I91" s="3"/>
      <c r="J91" s="3"/>
      <c r="K91" s="3"/>
      <c r="M91" s="6"/>
      <c r="N91" s="6"/>
      <c r="O91" s="6"/>
      <c r="P91" s="6"/>
      <c r="Q91" s="6"/>
      <c r="R91" s="6"/>
      <c r="S91" s="6"/>
    </row>
    <row r="92" spans="3:19" s="2" customFormat="1" ht="12.95" hidden="1" customHeight="1">
      <c r="C92" s="3"/>
      <c r="E92" s="3"/>
      <c r="F92" s="3"/>
      <c r="H92" s="3"/>
      <c r="I92" s="3"/>
      <c r="J92" s="3"/>
      <c r="K92" s="3"/>
      <c r="M92" s="6"/>
      <c r="N92" s="6"/>
      <c r="O92" s="6"/>
      <c r="P92" s="6"/>
      <c r="Q92" s="6"/>
      <c r="R92" s="6"/>
      <c r="S92" s="6"/>
    </row>
    <row r="93" spans="3:19" s="2" customFormat="1" ht="12.95" hidden="1" customHeight="1">
      <c r="C93" s="3"/>
      <c r="E93" s="3"/>
      <c r="F93" s="3"/>
      <c r="H93" s="3"/>
      <c r="I93" s="3"/>
      <c r="J93" s="3"/>
      <c r="K93" s="3"/>
      <c r="M93" s="6"/>
      <c r="N93" s="6"/>
      <c r="O93" s="6"/>
      <c r="P93" s="6"/>
      <c r="Q93" s="6"/>
      <c r="R93" s="6"/>
      <c r="S93" s="6"/>
    </row>
    <row r="94" spans="3:19" s="2" customFormat="1" ht="12.95" hidden="1" customHeight="1">
      <c r="C94" s="3"/>
      <c r="D94" s="3"/>
      <c r="E94" s="3"/>
      <c r="H94" s="3"/>
      <c r="I94" s="3"/>
      <c r="J94" s="3"/>
      <c r="K94" s="3"/>
      <c r="L94" s="3"/>
      <c r="M94" s="6"/>
      <c r="N94" s="6"/>
      <c r="O94" s="6"/>
      <c r="P94" s="6"/>
      <c r="Q94" s="6"/>
      <c r="R94" s="6"/>
      <c r="S94" s="6"/>
    </row>
    <row r="95" spans="3:19" s="2" customFormat="1" ht="12.95" hidden="1" customHeight="1">
      <c r="C95" s="3"/>
      <c r="D95" s="3"/>
      <c r="E95" s="3"/>
      <c r="F95" s="3"/>
      <c r="G95" s="3"/>
      <c r="H95" s="3"/>
      <c r="I95" s="3"/>
      <c r="J95" s="3"/>
      <c r="K95" s="3"/>
      <c r="L95" s="3"/>
    </row>
    <row r="96" spans="3:19" s="2" customFormat="1" ht="12.95" hidden="1" customHeight="1">
      <c r="C96" s="3"/>
      <c r="D96" s="3"/>
      <c r="E96" s="3"/>
      <c r="F96" s="3"/>
      <c r="G96" s="3"/>
      <c r="H96" s="3"/>
      <c r="I96" s="3"/>
      <c r="J96" s="3"/>
      <c r="K96" s="3"/>
      <c r="L96" s="3"/>
    </row>
    <row r="97" spans="1:20" s="2" customFormat="1" ht="12.95" hidden="1" customHeight="1">
      <c r="C97" s="3"/>
      <c r="D97" s="3"/>
      <c r="E97" s="3"/>
      <c r="F97" s="3"/>
      <c r="G97" s="3"/>
      <c r="H97" s="3"/>
      <c r="I97" s="3"/>
      <c r="J97" s="3"/>
      <c r="K97" s="3"/>
      <c r="L97" s="3"/>
    </row>
    <row r="98" spans="1:20" s="2" customFormat="1" ht="12.95" hidden="1" customHeight="1">
      <c r="C98" s="3"/>
      <c r="E98" s="3"/>
      <c r="F98" s="3"/>
      <c r="H98" s="3"/>
      <c r="I98" s="3"/>
      <c r="J98" s="3"/>
      <c r="K98" s="3"/>
      <c r="M98" s="6"/>
      <c r="N98" s="6"/>
      <c r="O98" s="6"/>
      <c r="P98" s="6"/>
      <c r="Q98" s="6"/>
      <c r="R98" s="6"/>
      <c r="S98" s="6"/>
    </row>
    <row r="99" spans="1:20" s="2" customFormat="1" ht="12.95" hidden="1" customHeight="1">
      <c r="C99" s="3"/>
      <c r="E99" s="3"/>
      <c r="F99" s="3"/>
      <c r="H99" s="3"/>
      <c r="I99" s="3"/>
      <c r="J99" s="3"/>
      <c r="K99" s="3"/>
      <c r="M99" s="6"/>
      <c r="N99" s="6"/>
      <c r="O99" s="6"/>
      <c r="P99" s="6"/>
      <c r="Q99" s="6"/>
      <c r="R99" s="6"/>
      <c r="S99" s="6"/>
    </row>
    <row r="100" spans="1:20" s="2" customFormat="1" ht="12.95" hidden="1" customHeight="1">
      <c r="C100" s="3"/>
      <c r="E100" s="3"/>
      <c r="F100" s="3"/>
      <c r="H100" s="3"/>
      <c r="I100" s="3"/>
      <c r="J100" s="3"/>
      <c r="K100" s="3"/>
      <c r="M100" s="6"/>
      <c r="N100" s="6"/>
      <c r="O100" s="6"/>
      <c r="P100" s="6"/>
      <c r="Q100" s="6"/>
      <c r="R100" s="6"/>
      <c r="S100" s="6"/>
    </row>
    <row r="101" spans="1:20" s="2" customFormat="1" ht="12.95" hidden="1" customHeight="1">
      <c r="C101" s="3"/>
      <c r="E101" s="3"/>
      <c r="F101" s="3"/>
      <c r="H101" s="3"/>
      <c r="I101" s="3"/>
      <c r="J101" s="3"/>
      <c r="K101" s="3"/>
      <c r="M101" s="6"/>
      <c r="N101" s="6"/>
      <c r="O101" s="6"/>
      <c r="P101" s="6"/>
      <c r="Q101" s="6"/>
      <c r="R101" s="6"/>
      <c r="S101" s="6"/>
    </row>
    <row r="102" spans="1:20" s="2" customFormat="1" ht="12.95" hidden="1" customHeight="1">
      <c r="C102" s="3"/>
      <c r="D102" s="3"/>
      <c r="E102" s="3"/>
      <c r="H102" s="3"/>
      <c r="I102" s="3"/>
      <c r="J102" s="3"/>
      <c r="K102" s="3"/>
      <c r="L102" s="3"/>
      <c r="M102" s="6"/>
      <c r="N102" s="6"/>
      <c r="O102" s="6"/>
      <c r="P102" s="6"/>
      <c r="Q102" s="6"/>
      <c r="R102" s="6"/>
      <c r="S102" s="6"/>
    </row>
    <row r="103" spans="1:20" s="2" customFormat="1" ht="12.95" hidden="1" customHeight="1"/>
    <row r="104" spans="1:20" s="2" customFormat="1" ht="12.95" hidden="1" customHeight="1">
      <c r="T104" s="1"/>
    </row>
    <row r="105" spans="1:20" s="2" customFormat="1" ht="12.95" hidden="1" customHeight="1">
      <c r="T105" s="1"/>
    </row>
    <row r="106" spans="1:20" s="2" customFormat="1" ht="12.95" hidden="1" customHeight="1">
      <c r="T106" s="1"/>
    </row>
    <row r="107" spans="1:20" s="2" customFormat="1" ht="12.95" hidden="1" customHeight="1">
      <c r="C107" s="1"/>
      <c r="D107" s="1"/>
      <c r="E107" s="1"/>
      <c r="F107" s="1"/>
      <c r="G107" s="1"/>
      <c r="H107" s="1"/>
      <c r="I107" s="1"/>
      <c r="J107" s="1"/>
      <c r="K107" s="1"/>
      <c r="L107" s="1"/>
      <c r="M107" s="1"/>
      <c r="N107" s="1"/>
      <c r="O107" s="1"/>
      <c r="P107" s="1"/>
      <c r="Q107" s="1"/>
      <c r="R107" s="1"/>
      <c r="S107" s="1"/>
      <c r="T107" s="1"/>
    </row>
    <row r="108" spans="1:20" s="2" customFormat="1" ht="12.95" hidden="1" customHeight="1">
      <c r="C108" s="1"/>
      <c r="D108" s="1"/>
      <c r="E108" s="1"/>
      <c r="F108" s="1"/>
      <c r="G108" s="1"/>
      <c r="H108" s="1"/>
      <c r="I108" s="1"/>
      <c r="J108" s="1"/>
      <c r="K108" s="1"/>
      <c r="L108" s="1"/>
      <c r="M108" s="1"/>
      <c r="N108" s="1"/>
      <c r="O108" s="1"/>
      <c r="P108" s="1"/>
      <c r="Q108" s="1"/>
      <c r="R108" s="1"/>
      <c r="S108" s="1"/>
      <c r="T108" s="1"/>
    </row>
    <row r="109" spans="1:20" ht="12.95" hidden="1" customHeight="1">
      <c r="A109" s="2"/>
      <c r="B109" s="2"/>
    </row>
    <row r="110" spans="1:20" ht="12.95" hidden="1" customHeight="1">
      <c r="B110" s="2"/>
    </row>
    <row r="111" spans="1:20" ht="12.95" hidden="1" customHeight="1">
      <c r="B111" s="2"/>
    </row>
  </sheetData>
  <sheetProtection selectLockedCells="1"/>
  <phoneticPr fontId="1" type="noConversion"/>
  <pageMargins left="0.75" right="0.75" top="1" bottom="1" header="0.5" footer="0.5"/>
  <pageSetup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dimension ref="A1:B14"/>
  <sheetViews>
    <sheetView workbookViewId="0"/>
  </sheetViews>
  <sheetFormatPr defaultColWidth="0" defaultRowHeight="15" zeroHeight="1"/>
  <cols>
    <col min="1" max="1" width="152.5703125" style="44" customWidth="1"/>
    <col min="2" max="2" width="9.140625" style="42" customWidth="1"/>
    <col min="3" max="16384" width="0" style="42" hidden="1"/>
  </cols>
  <sheetData>
    <row r="1" spans="1:2" s="47" customFormat="1" ht="19.5" thickBot="1">
      <c r="A1" s="45" t="s">
        <v>49</v>
      </c>
      <c r="B1" s="46"/>
    </row>
    <row r="2" spans="1:2" s="49" customFormat="1" ht="19.5" thickTop="1">
      <c r="A2" s="48"/>
    </row>
    <row r="3" spans="1:2">
      <c r="A3" s="41" t="s">
        <v>50</v>
      </c>
    </row>
    <row r="4" spans="1:2"/>
    <row r="5" spans="1:2" ht="120">
      <c r="A5" s="43" t="s">
        <v>46</v>
      </c>
    </row>
    <row r="6" spans="1:2"/>
    <row r="7" spans="1:2">
      <c r="A7" s="41" t="s">
        <v>51</v>
      </c>
    </row>
    <row r="8" spans="1:2"/>
    <row r="9" spans="1:2" ht="105">
      <c r="A9" s="43" t="s">
        <v>47</v>
      </c>
    </row>
    <row r="10" spans="1:2"/>
    <row r="11" spans="1:2">
      <c r="A11" s="41" t="s">
        <v>52</v>
      </c>
    </row>
    <row r="12" spans="1:2"/>
    <row r="13" spans="1:2" ht="90">
      <c r="A13" s="43" t="s">
        <v>48</v>
      </c>
    </row>
    <row r="14" spans="1:2"/>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Guide</vt:lpstr>
      <vt:lpstr>Model</vt:lpstr>
      <vt:lpstr>Exercises</vt:lpstr>
    </vt:vector>
  </TitlesOfParts>
  <Company>Department of Economics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jgilbert</dc:creator>
  <cp:lastModifiedBy>jgilbert</cp:lastModifiedBy>
  <dcterms:created xsi:type="dcterms:W3CDTF">2003-08-22T23:12:16Z</dcterms:created>
  <dcterms:modified xsi:type="dcterms:W3CDTF">2010-01-19T22:35:08Z</dcterms:modified>
</cp:coreProperties>
</file>