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gilbert\SkyDrive\Documents\IO_Project\"/>
    </mc:Choice>
  </mc:AlternateContent>
  <bookViews>
    <workbookView xWindow="0" yWindow="0" windowWidth="19200" windowHeight="11595" tabRatio="918"/>
  </bookViews>
  <sheets>
    <sheet name="Differentiated Goods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3" l="1"/>
  <c r="D6" i="3"/>
  <c r="D7" i="3"/>
  <c r="D18" i="3"/>
  <c r="M24" i="3"/>
  <c r="K24" i="3"/>
  <c r="D9" i="3"/>
  <c r="N14" i="3"/>
  <c r="N13" i="3"/>
  <c r="K13" i="3"/>
  <c r="K14" i="3"/>
  <c r="M3" i="3"/>
  <c r="L4" i="3"/>
  <c r="N4" i="3"/>
  <c r="K3" i="3"/>
  <c r="D21" i="3"/>
  <c r="D24" i="3"/>
  <c r="K30" i="3"/>
  <c r="K31" i="3"/>
  <c r="L23" i="3"/>
  <c r="L24" i="3"/>
  <c r="L25" i="3"/>
  <c r="D12" i="3"/>
  <c r="N8" i="3"/>
  <c r="K8" i="3"/>
  <c r="L9" i="3"/>
  <c r="D22" i="3"/>
  <c r="M25" i="3"/>
  <c r="M26" i="3"/>
  <c r="D10" i="3"/>
  <c r="K25" i="3"/>
  <c r="K26" i="3"/>
  <c r="L32" i="3"/>
  <c r="L31" i="3"/>
  <c r="N23" i="3"/>
  <c r="N24" i="3"/>
  <c r="N25" i="3"/>
  <c r="O9" i="3"/>
  <c r="N18" i="3"/>
  <c r="D11" i="3"/>
  <c r="D13" i="3"/>
  <c r="D23" i="3"/>
  <c r="D25" i="3"/>
  <c r="K18" i="3"/>
  <c r="D29" i="3"/>
  <c r="L19" i="3"/>
  <c r="L14" i="3"/>
  <c r="O14" i="3"/>
  <c r="O19" i="3"/>
  <c r="D30" i="3"/>
</calcChain>
</file>

<file path=xl/sharedStrings.xml><?xml version="1.0" encoding="utf-8"?>
<sst xmlns="http://schemas.openxmlformats.org/spreadsheetml/2006/main" count="58" uniqueCount="29">
  <si>
    <t>RD1</t>
  </si>
  <si>
    <t>RD2</t>
  </si>
  <si>
    <t>C1</t>
  </si>
  <si>
    <t>C2</t>
  </si>
  <si>
    <t>$</t>
  </si>
  <si>
    <t>q1</t>
  </si>
  <si>
    <t>q2</t>
  </si>
  <si>
    <t>RMR1</t>
  </si>
  <si>
    <t>RMR2</t>
  </si>
  <si>
    <t>Firm 1</t>
  </si>
  <si>
    <t>Marginal Cost</t>
  </si>
  <si>
    <t>Quantity Produced</t>
  </si>
  <si>
    <t>Revenue</t>
  </si>
  <si>
    <t>Total Cost</t>
  </si>
  <si>
    <t>Profit</t>
  </si>
  <si>
    <t>Firm 2</t>
  </si>
  <si>
    <t>Market Outcome</t>
  </si>
  <si>
    <t>Price</t>
  </si>
  <si>
    <t>Consumer Surplus</t>
  </si>
  <si>
    <t>Total Surplus</t>
  </si>
  <si>
    <t>BRF1</t>
  </si>
  <si>
    <t>BRF2</t>
  </si>
  <si>
    <t>Inverse Demand Intercept</t>
  </si>
  <si>
    <t>Inverse Demand Slope</t>
  </si>
  <si>
    <t>Inverse Demand Rival Slope</t>
  </si>
  <si>
    <t>Differentiated Goods (Simultaneous Entry)</t>
  </si>
  <si>
    <t>Lines</t>
  </si>
  <si>
    <t>BR Lines</t>
  </si>
  <si>
    <t>Counters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</si>
</sst>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164" fontId="0" fillId="0" borderId="1" xfId="0" applyNumberFormat="1" applyBorder="1"/>
    <xf numFmtId="164" fontId="0" fillId="8" borderId="1" xfId="0" applyNumberFormat="1" applyFill="1" applyBorder="1"/>
    <xf numFmtId="16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2" fillId="6" borderId="2" xfId="0" applyFont="1" applyFill="1" applyBorder="1"/>
    <xf numFmtId="0" fontId="1" fillId="6" borderId="3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164" fontId="0" fillId="4" borderId="11" xfId="0" applyNumberFormat="1" applyFill="1" applyBorder="1"/>
    <xf numFmtId="0" fontId="0" fillId="4" borderId="12" xfId="0" applyFill="1" applyBorder="1"/>
    <xf numFmtId="0" fontId="2" fillId="5" borderId="2" xfId="0" applyFont="1" applyFill="1" applyBorder="1"/>
    <xf numFmtId="0" fontId="1" fillId="5" borderId="3" xfId="0" applyFont="1" applyFill="1" applyBorder="1"/>
    <xf numFmtId="164" fontId="2" fillId="5" borderId="3" xfId="0" applyNumberFormat="1" applyFont="1" applyFill="1" applyBorder="1"/>
    <xf numFmtId="0" fontId="2" fillId="5" borderId="4" xfId="0" applyFont="1" applyFill="1" applyBorder="1"/>
    <xf numFmtId="0" fontId="0" fillId="7" borderId="5" xfId="0" applyFill="1" applyBorder="1"/>
    <xf numFmtId="0" fontId="0" fillId="7" borderId="6" xfId="0" applyFill="1" applyBorder="1"/>
    <xf numFmtId="164" fontId="0" fillId="7" borderId="6" xfId="0" applyNumberFormat="1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164" fontId="0" fillId="7" borderId="11" xfId="0" applyNumberFormat="1" applyFill="1" applyBorder="1"/>
    <xf numFmtId="0" fontId="0" fillId="7" borderId="12" xfId="0" applyFill="1" applyBorder="1"/>
    <xf numFmtId="0" fontId="2" fillId="3" borderId="2" xfId="0" applyFont="1" applyFill="1" applyBorder="1"/>
    <xf numFmtId="0" fontId="1" fillId="3" borderId="3" xfId="0" applyFont="1" applyFill="1" applyBorder="1"/>
    <xf numFmtId="164" fontId="2" fillId="3" borderId="3" xfId="0" applyNumberFormat="1" applyFont="1" applyFill="1" applyBorder="1"/>
    <xf numFmtId="0" fontId="2" fillId="3" borderId="4" xfId="0" applyFont="1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13" xfId="0" applyFill="1" applyBorder="1"/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 b="0">
                <a:solidFill>
                  <a:schemeClr val="tx1">
                    <a:lumMod val="65000"/>
                    <a:lumOff val="35000"/>
                  </a:schemeClr>
                </a:solidFill>
              </a:rPr>
              <a:t>Best Responses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Firm 1 Best Response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Goods'!$L$3:$L$4</c:f>
              <c:numCache>
                <c:formatCode>General</c:formatCode>
                <c:ptCount val="2"/>
                <c:pt idx="0">
                  <c:v>0</c:v>
                </c:pt>
                <c:pt idx="1">
                  <c:v>900</c:v>
                </c:pt>
              </c:numCache>
            </c:numRef>
          </c:xVal>
          <c:yVal>
            <c:numRef>
              <c:f>'Differentiated Goods'!$K$3:$K$4</c:f>
              <c:numCache>
                <c:formatCode>General</c:formatCode>
                <c:ptCount val="2"/>
                <c:pt idx="0">
                  <c:v>450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Firm 2 Best Response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Goods'!$N$3:$N$4</c:f>
              <c:numCache>
                <c:formatCode>General</c:formatCode>
                <c:ptCount val="2"/>
                <c:pt idx="0">
                  <c:v>0</c:v>
                </c:pt>
                <c:pt idx="1">
                  <c:v>450</c:v>
                </c:pt>
              </c:numCache>
            </c:numRef>
          </c:xVal>
          <c:yVal>
            <c:numRef>
              <c:f>'Differentiated Goods'!$M$3:$M$4</c:f>
              <c:numCache>
                <c:formatCode>General</c:formatCode>
                <c:ptCount val="2"/>
                <c:pt idx="0">
                  <c:v>900</c:v>
                </c:pt>
                <c:pt idx="1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Lines</c:v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accent5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'Differentiated Goods'!$L$30:$L$32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300</c:v>
                </c:pt>
                <c:pt idx="2">
                  <c:v>300</c:v>
                </c:pt>
              </c:numCache>
            </c:numRef>
          </c:xVal>
          <c:yVal>
            <c:numRef>
              <c:f>'Differentiated Goods'!$K$30:$K$32</c:f>
              <c:numCache>
                <c:formatCode>0.0</c:formatCode>
                <c:ptCount val="3"/>
                <c:pt idx="0">
                  <c:v>300</c:v>
                </c:pt>
                <c:pt idx="1">
                  <c:v>300</c:v>
                </c:pt>
                <c:pt idx="2" formatCode="General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246272"/>
        <c:axId val="261252152"/>
      </c:scatterChart>
      <c:valAx>
        <c:axId val="261246272"/>
        <c:scaling>
          <c:orientation val="minMax"/>
          <c:max val="12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US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Quantity 2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3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252152"/>
        <c:crosses val="autoZero"/>
        <c:crossBetween val="midCat"/>
      </c:valAx>
      <c:valAx>
        <c:axId val="261252152"/>
        <c:scaling>
          <c:orientation val="minMax"/>
          <c:max val="12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b="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US" b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Quantity 1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3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24627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Firm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Firm 1 Demand</c:v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Goods'!$L$8:$L$9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'Differentiated Goods'!$K$8:$K$9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Firm 1 Marginal Cost</c:v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Goods'!$L$13:$L$14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'Differentiated Goods'!$K$13:$K$14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0"/>
        </c:ser>
        <c:ser>
          <c:idx val="2"/>
          <c:order val="2"/>
          <c:tx>
            <c:v>Firm 1 Marginal Revenue</c:v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Goods'!$L$18:$L$19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'Differentiated Goods'!$K$18:$K$19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Lines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66904799151757"/>
                      <c:h val="0.11593738220959536"/>
                    </c:manualLayout>
                  </c15:layout>
                </c:ext>
              </c:extLst>
            </c:dLbl>
            <c:dLbl>
              <c:idx val="2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91408110410039"/>
                      <c:h val="0.11593738220959536"/>
                    </c:manualLayout>
                  </c15:layout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'Differentiated Goods'!$L$23:$L$26</c:f>
              <c:numCache>
                <c:formatCode>0.0</c:formatCode>
                <c:ptCount val="4"/>
                <c:pt idx="0">
                  <c:v>300</c:v>
                </c:pt>
                <c:pt idx="1">
                  <c:v>300</c:v>
                </c:pt>
                <c:pt idx="2">
                  <c:v>300</c:v>
                </c:pt>
                <c:pt idx="3" formatCode="General">
                  <c:v>0</c:v>
                </c:pt>
              </c:numCache>
            </c:numRef>
          </c:xVal>
          <c:yVal>
            <c:numRef>
              <c:f>'Differentiated Goods'!$K$23:$K$26</c:f>
              <c:numCache>
                <c:formatCode>0.0</c:formatCode>
                <c:ptCount val="4"/>
                <c:pt idx="0" formatCode="General">
                  <c:v>0</c:v>
                </c:pt>
                <c:pt idx="1">
                  <c:v>50</c:v>
                </c:pt>
                <c:pt idx="2">
                  <c:v>200</c:v>
                </c:pt>
                <c:pt idx="3">
                  <c:v>200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246664"/>
        <c:axId val="261250192"/>
      </c:scatterChart>
      <c:valAx>
        <c:axId val="261246664"/>
        <c:scaling>
          <c:orientation val="minMax"/>
          <c:max val="8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Quantity 1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250192"/>
        <c:crosses val="autoZero"/>
        <c:crossBetween val="midCat"/>
        <c:majorUnit val="200"/>
      </c:valAx>
      <c:valAx>
        <c:axId val="261250192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246664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Firm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Firm 2 Demand</c:v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Goods'!$O$8:$O$9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'Differentiated Goods'!$N$8:$N$9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Firm 2 Marginal Cost</c:v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Goods'!$O$13:$O$14</c:f>
              <c:numCache>
                <c:formatCode>General</c:formatCode>
                <c:ptCount val="2"/>
                <c:pt idx="0">
                  <c:v>0</c:v>
                </c:pt>
                <c:pt idx="1">
                  <c:v>700</c:v>
                </c:pt>
              </c:numCache>
            </c:numRef>
          </c:xVal>
          <c:yVal>
            <c:numRef>
              <c:f>'Differentiated Goods'!$N$13:$N$14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0"/>
        </c:ser>
        <c:ser>
          <c:idx val="2"/>
          <c:order val="2"/>
          <c:tx>
            <c:v>Firm 2 Marginal Revenue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'Differentiated Goods'!$O$18:$O$19</c:f>
              <c:numCache>
                <c:formatCode>General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xVal>
          <c:yVal>
            <c:numRef>
              <c:f>'Differentiated Goods'!$N$18:$N$19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Lines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42401487893483"/>
                      <c:h val="0.11362912400455062"/>
                    </c:manualLayout>
                  </c15:layout>
                </c:ext>
              </c:extLst>
            </c:dLbl>
            <c:dLbl>
              <c:idx val="2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91408110410039"/>
                      <c:h val="0.11362912400455062"/>
                    </c:manualLayout>
                  </c15:layout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'Differentiated Goods'!$N$23:$N$26</c:f>
              <c:numCache>
                <c:formatCode>0.0</c:formatCode>
                <c:ptCount val="4"/>
                <c:pt idx="0">
                  <c:v>300</c:v>
                </c:pt>
                <c:pt idx="1">
                  <c:v>300</c:v>
                </c:pt>
                <c:pt idx="2">
                  <c:v>300</c:v>
                </c:pt>
                <c:pt idx="3" formatCode="General">
                  <c:v>0</c:v>
                </c:pt>
              </c:numCache>
            </c:numRef>
          </c:xVal>
          <c:yVal>
            <c:numRef>
              <c:f>'Differentiated Goods'!$M$23:$M$26</c:f>
              <c:numCache>
                <c:formatCode>0.0</c:formatCode>
                <c:ptCount val="4"/>
                <c:pt idx="0" formatCode="General">
                  <c:v>0</c:v>
                </c:pt>
                <c:pt idx="1">
                  <c:v>50</c:v>
                </c:pt>
                <c:pt idx="2">
                  <c:v>200</c:v>
                </c:pt>
                <c:pt idx="3">
                  <c:v>200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247840"/>
        <c:axId val="261249016"/>
      </c:scatterChart>
      <c:valAx>
        <c:axId val="261247840"/>
        <c:scaling>
          <c:orientation val="minMax"/>
          <c:max val="8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Quantity 2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249016"/>
        <c:crosses val="autoZero"/>
        <c:crossBetween val="midCat"/>
        <c:majorUnit val="200"/>
      </c:valAx>
      <c:valAx>
        <c:axId val="26124901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247840"/>
        <c:crosses val="autoZero"/>
        <c:crossBetween val="midCat"/>
        <c:majorUnit val="100"/>
      </c:valAx>
      <c:spPr>
        <a:solidFill>
          <a:schemeClr val="bg1"/>
        </a:solidFill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$D$5" inc="10" max="1000" min="100" page="10" val="500"/>
</file>

<file path=xl/ctrlProps/ctrlProp2.xml><?xml version="1.0" encoding="utf-8"?>
<formControlPr xmlns="http://schemas.microsoft.com/office/spreadsheetml/2009/9/main" objectType="Spin" dx="22" fmlaLink="$D$17" inc="10" max="1000" min="100" page="10" val="500"/>
</file>

<file path=xl/ctrlProps/ctrlProp3.xml><?xml version="1.0" encoding="utf-8"?>
<formControlPr xmlns="http://schemas.microsoft.com/office/spreadsheetml/2009/9/main" objectType="Spin" dx="22" fmlaLink="$D$8" max="300" page="10" val="50"/>
</file>

<file path=xl/ctrlProps/ctrlProp4.xml><?xml version="1.0" encoding="utf-8"?>
<formControlPr xmlns="http://schemas.microsoft.com/office/spreadsheetml/2009/9/main" objectType="Spin" dx="22" fmlaLink="$D$20" max="300" page="10" val="50"/>
</file>

<file path=xl/ctrlProps/ctrlProp5.xml><?xml version="1.0" encoding="utf-8"?>
<formControlPr xmlns="http://schemas.microsoft.com/office/spreadsheetml/2009/9/main" objectType="Spin" dx="22" fmlaLink="$N$29" max="10" min="1" page="10" val="5"/>
</file>

<file path=xl/ctrlProps/ctrlProp6.xml><?xml version="1.0" encoding="utf-8"?>
<formControlPr xmlns="http://schemas.microsoft.com/office/spreadsheetml/2009/9/main" objectType="Spin" dx="22" fmlaLink="$N$30" max="10" min="1" page="10" val="5"/>
</file>

<file path=xl/ctrlProps/ctrlProp7.xml><?xml version="1.0" encoding="utf-8"?>
<formControlPr xmlns="http://schemas.microsoft.com/office/spreadsheetml/2009/9/main" objectType="Spin" dx="22" fmlaLink="$N$31" max="10" min="1" page="10" val="5"/>
</file>

<file path=xl/ctrlProps/ctrlProp8.xml><?xml version="1.0" encoding="utf-8"?>
<formControlPr xmlns="http://schemas.microsoft.com/office/spreadsheetml/2009/9/main" objectType="Spin" dx="22" fmlaLink="$N$32" max="10" min="1" page="10" val="5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2276475</xdr:colOff>
      <xdr:row>1</xdr:row>
      <xdr:rowOff>9524</xdr:rowOff>
    </xdr:from>
    <xdr:to>
      <xdr:col>7</xdr:col>
      <xdr:colOff>581025</xdr:colOff>
      <xdr:row>29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</xdr:row>
      <xdr:rowOff>9525</xdr:rowOff>
    </xdr:from>
    <xdr:to>
      <xdr:col>6</xdr:col>
      <xdr:colOff>2295525</xdr:colOff>
      <xdr:row>15</xdr:row>
      <xdr:rowOff>77786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15</xdr:row>
      <xdr:rowOff>57150</xdr:rowOff>
    </xdr:from>
    <xdr:to>
      <xdr:col>6</xdr:col>
      <xdr:colOff>2295525</xdr:colOff>
      <xdr:row>29</xdr:row>
      <xdr:rowOff>180975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</xdr:row>
          <xdr:rowOff>19050</xdr:rowOff>
        </xdr:from>
        <xdr:to>
          <xdr:col>4</xdr:col>
          <xdr:colOff>219075</xdr:colOff>
          <xdr:row>4</xdr:row>
          <xdr:rowOff>180975</xdr:rowOff>
        </xdr:to>
        <xdr:sp macro="" textlink="">
          <xdr:nvSpPr>
            <xdr:cNvPr id="13313" name="Spinner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16</xdr:row>
          <xdr:rowOff>19050</xdr:rowOff>
        </xdr:from>
        <xdr:to>
          <xdr:col>4</xdr:col>
          <xdr:colOff>219075</xdr:colOff>
          <xdr:row>16</xdr:row>
          <xdr:rowOff>180975</xdr:rowOff>
        </xdr:to>
        <xdr:sp macro="" textlink="">
          <xdr:nvSpPr>
            <xdr:cNvPr id="13314" name="Spinner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19050</xdr:rowOff>
        </xdr:from>
        <xdr:to>
          <xdr:col>4</xdr:col>
          <xdr:colOff>219075</xdr:colOff>
          <xdr:row>7</xdr:row>
          <xdr:rowOff>180975</xdr:rowOff>
        </xdr:to>
        <xdr:sp macro="" textlink="">
          <xdr:nvSpPr>
            <xdr:cNvPr id="13316" name="Spinner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19</xdr:row>
          <xdr:rowOff>19050</xdr:rowOff>
        </xdr:from>
        <xdr:to>
          <xdr:col>4</xdr:col>
          <xdr:colOff>219075</xdr:colOff>
          <xdr:row>19</xdr:row>
          <xdr:rowOff>180975</xdr:rowOff>
        </xdr:to>
        <xdr:sp macro="" textlink="">
          <xdr:nvSpPr>
            <xdr:cNvPr id="13317" name="Spinner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1971675</xdr:colOff>
          <xdr:row>5</xdr:row>
          <xdr:rowOff>19050</xdr:rowOff>
        </xdr:from>
        <xdr:to>
          <xdr:col>2</xdr:col>
          <xdr:colOff>2171700</xdr:colOff>
          <xdr:row>5</xdr:row>
          <xdr:rowOff>180975</xdr:rowOff>
        </xdr:to>
        <xdr:sp macro="" textlink="">
          <xdr:nvSpPr>
            <xdr:cNvPr id="13318" name="Spinner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1971675</xdr:colOff>
          <xdr:row>6</xdr:row>
          <xdr:rowOff>19050</xdr:rowOff>
        </xdr:from>
        <xdr:to>
          <xdr:col>2</xdr:col>
          <xdr:colOff>2171700</xdr:colOff>
          <xdr:row>6</xdr:row>
          <xdr:rowOff>180975</xdr:rowOff>
        </xdr:to>
        <xdr:sp macro="" textlink="">
          <xdr:nvSpPr>
            <xdr:cNvPr id="13319" name="Spinner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1971675</xdr:colOff>
          <xdr:row>17</xdr:row>
          <xdr:rowOff>19050</xdr:rowOff>
        </xdr:from>
        <xdr:to>
          <xdr:col>2</xdr:col>
          <xdr:colOff>2171700</xdr:colOff>
          <xdr:row>17</xdr:row>
          <xdr:rowOff>180975</xdr:rowOff>
        </xdr:to>
        <xdr:sp macro="" textlink="">
          <xdr:nvSpPr>
            <xdr:cNvPr id="13320" name="Spinner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1971675</xdr:colOff>
          <xdr:row>18</xdr:row>
          <xdr:rowOff>19050</xdr:rowOff>
        </xdr:from>
        <xdr:to>
          <xdr:col>2</xdr:col>
          <xdr:colOff>2171700</xdr:colOff>
          <xdr:row>18</xdr:row>
          <xdr:rowOff>180975</xdr:rowOff>
        </xdr:to>
        <xdr:sp macro="" textlink="">
          <xdr:nvSpPr>
            <xdr:cNvPr id="13321" name="Spinner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5"/>
  <sheetViews>
    <sheetView tabSelected="1" workbookViewId="0">
      <selection activeCell="B1" sqref="B1"/>
    </sheetView>
  </sheetViews>
  <sheetFormatPr defaultColWidth="8.85546875" defaultRowHeight="15" x14ac:dyDescent="0.25"/>
  <cols>
    <col min="1" max="1" width="2.7109375" customWidth="1"/>
    <col min="2" max="2" width="2.140625" customWidth="1"/>
    <col min="3" max="3" width="32.7109375" customWidth="1"/>
    <col min="4" max="4" width="9.140625" customWidth="1"/>
    <col min="7" max="7" width="96.7109375" customWidth="1"/>
    <col min="9" max="9" width="2.140625" customWidth="1"/>
    <col min="11" max="11" width="13.85546875" hidden="1" customWidth="1"/>
    <col min="12" max="16" width="8.85546875" hidden="1" customWidth="1"/>
    <col min="17" max="31" width="8.85546875" style="3"/>
  </cols>
  <sheetData>
    <row r="1" spans="1:15" ht="18.75" x14ac:dyDescent="0.3">
      <c r="A1" s="7"/>
      <c r="B1" s="9" t="s">
        <v>25</v>
      </c>
      <c r="C1" s="8"/>
      <c r="D1" s="7"/>
      <c r="E1" s="7"/>
      <c r="F1" s="46"/>
      <c r="G1" s="46"/>
      <c r="H1" s="46"/>
      <c r="I1" s="47"/>
      <c r="J1" s="3"/>
      <c r="K1" t="s">
        <v>20</v>
      </c>
      <c r="M1" t="s">
        <v>21</v>
      </c>
    </row>
    <row r="2" spans="1:15" x14ac:dyDescent="0.25">
      <c r="A2" s="2"/>
      <c r="B2" s="2"/>
      <c r="C2" s="2"/>
      <c r="D2" s="2"/>
      <c r="E2" s="48"/>
      <c r="F2" s="2"/>
      <c r="G2" s="2"/>
      <c r="H2" s="2"/>
      <c r="I2" s="50"/>
      <c r="J2" s="3"/>
      <c r="K2" t="s">
        <v>5</v>
      </c>
      <c r="L2" t="s">
        <v>6</v>
      </c>
      <c r="M2" t="s">
        <v>5</v>
      </c>
      <c r="N2" t="s">
        <v>6</v>
      </c>
    </row>
    <row r="3" spans="1:15" x14ac:dyDescent="0.25">
      <c r="A3" s="2"/>
      <c r="B3" s="10"/>
      <c r="C3" s="11" t="s">
        <v>9</v>
      </c>
      <c r="D3" s="12"/>
      <c r="E3" s="13"/>
      <c r="F3" s="2"/>
      <c r="G3" s="2"/>
      <c r="H3" s="2"/>
      <c r="I3" s="50"/>
      <c r="J3" s="3"/>
      <c r="K3">
        <f>($D$5-$D$8)/(2*$D$6)</f>
        <v>450</v>
      </c>
      <c r="L3">
        <v>0</v>
      </c>
      <c r="M3">
        <f>($D$17-$D$20)/$D$19</f>
        <v>900</v>
      </c>
      <c r="N3">
        <v>0</v>
      </c>
    </row>
    <row r="4" spans="1:15" x14ac:dyDescent="0.25">
      <c r="A4" s="2"/>
      <c r="B4" s="14"/>
      <c r="C4" s="15"/>
      <c r="D4" s="15"/>
      <c r="E4" s="16"/>
      <c r="F4" s="2"/>
      <c r="G4" s="2"/>
      <c r="H4" s="2"/>
      <c r="I4" s="50"/>
      <c r="J4" s="3"/>
      <c r="K4">
        <v>0</v>
      </c>
      <c r="L4">
        <f>($D$5-$D$8)/$D$7</f>
        <v>900</v>
      </c>
      <c r="M4">
        <v>0</v>
      </c>
      <c r="N4">
        <f>($D$17-$D$20)/(2*$D$18)</f>
        <v>450</v>
      </c>
    </row>
    <row r="5" spans="1:15" x14ac:dyDescent="0.25">
      <c r="A5" s="2"/>
      <c r="B5" s="17"/>
      <c r="C5" s="18" t="s">
        <v>22</v>
      </c>
      <c r="D5" s="4">
        <v>500</v>
      </c>
      <c r="E5" s="19"/>
      <c r="F5" s="2"/>
      <c r="G5" s="2"/>
      <c r="H5" s="2"/>
      <c r="I5" s="50"/>
      <c r="J5" s="3"/>
    </row>
    <row r="6" spans="1:15" x14ac:dyDescent="0.25">
      <c r="A6" s="2"/>
      <c r="B6" s="17"/>
      <c r="C6" s="18" t="s">
        <v>23</v>
      </c>
      <c r="D6" s="4">
        <f>N29/10</f>
        <v>0.5</v>
      </c>
      <c r="E6" s="19"/>
      <c r="F6" s="2"/>
      <c r="G6" s="2"/>
      <c r="H6" s="2"/>
      <c r="I6" s="50"/>
      <c r="J6" s="3"/>
      <c r="K6" t="s">
        <v>0</v>
      </c>
      <c r="N6" t="s">
        <v>1</v>
      </c>
    </row>
    <row r="7" spans="1:15" x14ac:dyDescent="0.25">
      <c r="A7" s="2"/>
      <c r="B7" s="17"/>
      <c r="C7" s="18" t="s">
        <v>24</v>
      </c>
      <c r="D7" s="4">
        <f>IF(N30/10&lt;D6,N30/10,D6)</f>
        <v>0.5</v>
      </c>
      <c r="E7" s="19"/>
      <c r="F7" s="2"/>
      <c r="G7" s="2"/>
      <c r="H7" s="2"/>
      <c r="I7" s="50"/>
      <c r="J7" s="3"/>
      <c r="K7" t="s">
        <v>4</v>
      </c>
      <c r="L7" t="s">
        <v>5</v>
      </c>
      <c r="N7" t="s">
        <v>4</v>
      </c>
      <c r="O7" t="s">
        <v>6</v>
      </c>
    </row>
    <row r="8" spans="1:15" x14ac:dyDescent="0.25">
      <c r="A8" s="2"/>
      <c r="B8" s="17"/>
      <c r="C8" s="18" t="s">
        <v>10</v>
      </c>
      <c r="D8" s="4">
        <v>50</v>
      </c>
      <c r="E8" s="19"/>
      <c r="F8" s="2"/>
      <c r="G8" s="2"/>
      <c r="H8" s="2"/>
      <c r="I8" s="50"/>
      <c r="J8" s="3"/>
      <c r="K8">
        <f>D5-D7*D21</f>
        <v>350</v>
      </c>
      <c r="L8">
        <v>0</v>
      </c>
      <c r="N8">
        <f>D17-D19*D9</f>
        <v>350</v>
      </c>
      <c r="O8">
        <v>0</v>
      </c>
    </row>
    <row r="9" spans="1:15" x14ac:dyDescent="0.25">
      <c r="A9" s="2"/>
      <c r="B9" s="17"/>
      <c r="C9" s="18" t="s">
        <v>11</v>
      </c>
      <c r="D9" s="5">
        <f>(D5-D7*(D17-D20)/(2*D18)-D8)/(2*D6-(D7*D19)/(2*D18))</f>
        <v>300</v>
      </c>
      <c r="E9" s="19"/>
      <c r="F9" s="2"/>
      <c r="G9" s="2"/>
      <c r="H9" s="2"/>
      <c r="I9" s="50"/>
      <c r="J9" s="3"/>
      <c r="K9">
        <v>0</v>
      </c>
      <c r="L9">
        <f>K8/D6</f>
        <v>700</v>
      </c>
      <c r="N9">
        <v>0</v>
      </c>
      <c r="O9">
        <f>N8/D18</f>
        <v>700</v>
      </c>
    </row>
    <row r="10" spans="1:15" x14ac:dyDescent="0.25">
      <c r="A10" s="2"/>
      <c r="B10" s="17"/>
      <c r="C10" s="18" t="s">
        <v>17</v>
      </c>
      <c r="D10" s="5">
        <f>D5-D6*D9-D7*D21</f>
        <v>200</v>
      </c>
      <c r="E10" s="19"/>
      <c r="F10" s="2"/>
      <c r="G10" s="2"/>
      <c r="H10" s="2"/>
      <c r="I10" s="50"/>
      <c r="J10" s="3"/>
    </row>
    <row r="11" spans="1:15" x14ac:dyDescent="0.25">
      <c r="A11" s="2"/>
      <c r="B11" s="17"/>
      <c r="C11" s="18" t="s">
        <v>12</v>
      </c>
      <c r="D11" s="5">
        <f>D10*D9</f>
        <v>60000</v>
      </c>
      <c r="E11" s="19"/>
      <c r="F11" s="2"/>
      <c r="G11" s="2"/>
      <c r="H11" s="2"/>
      <c r="I11" s="50"/>
      <c r="J11" s="3"/>
      <c r="K11" t="s">
        <v>2</v>
      </c>
      <c r="N11" t="s">
        <v>3</v>
      </c>
    </row>
    <row r="12" spans="1:15" x14ac:dyDescent="0.25">
      <c r="A12" s="2"/>
      <c r="B12" s="17"/>
      <c r="C12" s="18" t="s">
        <v>13</v>
      </c>
      <c r="D12" s="5">
        <f>D9*D8</f>
        <v>15000</v>
      </c>
      <c r="E12" s="19"/>
      <c r="F12" s="2"/>
      <c r="G12" s="2"/>
      <c r="H12" s="2"/>
      <c r="I12" s="50"/>
      <c r="J12" s="3"/>
      <c r="K12" t="s">
        <v>4</v>
      </c>
      <c r="L12" t="s">
        <v>5</v>
      </c>
      <c r="N12" t="s">
        <v>4</v>
      </c>
      <c r="O12" t="s">
        <v>6</v>
      </c>
    </row>
    <row r="13" spans="1:15" x14ac:dyDescent="0.25">
      <c r="A13" s="2"/>
      <c r="B13" s="17"/>
      <c r="C13" s="18" t="s">
        <v>14</v>
      </c>
      <c r="D13" s="5">
        <f>D11-D12</f>
        <v>45000</v>
      </c>
      <c r="E13" s="19"/>
      <c r="F13" s="2"/>
      <c r="G13" s="2"/>
      <c r="H13" s="2"/>
      <c r="I13" s="50"/>
      <c r="J13" s="3"/>
      <c r="K13" s="1">
        <f>D8</f>
        <v>50</v>
      </c>
      <c r="L13">
        <v>0</v>
      </c>
      <c r="N13" s="1">
        <f>D20</f>
        <v>50</v>
      </c>
      <c r="O13">
        <v>0</v>
      </c>
    </row>
    <row r="14" spans="1:15" x14ac:dyDescent="0.25">
      <c r="A14" s="2"/>
      <c r="B14" s="20"/>
      <c r="C14" s="21"/>
      <c r="D14" s="22"/>
      <c r="E14" s="23"/>
      <c r="F14" s="2"/>
      <c r="G14" s="2"/>
      <c r="H14" s="2"/>
      <c r="I14" s="50"/>
      <c r="J14" s="3"/>
      <c r="K14" s="1">
        <f>D8</f>
        <v>50</v>
      </c>
      <c r="L14">
        <f>L9</f>
        <v>700</v>
      </c>
      <c r="N14" s="1">
        <f>D20</f>
        <v>50</v>
      </c>
      <c r="O14">
        <f>O9</f>
        <v>700</v>
      </c>
    </row>
    <row r="15" spans="1:15" x14ac:dyDescent="0.25">
      <c r="A15" s="2"/>
      <c r="B15" s="24"/>
      <c r="C15" s="25" t="s">
        <v>15</v>
      </c>
      <c r="D15" s="26"/>
      <c r="E15" s="27"/>
      <c r="F15" s="2"/>
      <c r="G15" s="2"/>
      <c r="H15" s="2"/>
      <c r="I15" s="50"/>
      <c r="J15" s="3"/>
    </row>
    <row r="16" spans="1:15" x14ac:dyDescent="0.25">
      <c r="A16" s="2"/>
      <c r="B16" s="28"/>
      <c r="C16" s="29"/>
      <c r="D16" s="30"/>
      <c r="E16" s="31"/>
      <c r="F16" s="2"/>
      <c r="G16" s="2"/>
      <c r="H16" s="2"/>
      <c r="I16" s="50"/>
      <c r="J16" s="3"/>
      <c r="K16" t="s">
        <v>7</v>
      </c>
      <c r="N16" t="s">
        <v>8</v>
      </c>
    </row>
    <row r="17" spans="1:15" x14ac:dyDescent="0.25">
      <c r="A17" s="2"/>
      <c r="B17" s="32"/>
      <c r="C17" s="33" t="s">
        <v>22</v>
      </c>
      <c r="D17" s="4">
        <v>500</v>
      </c>
      <c r="E17" s="34"/>
      <c r="F17" s="2"/>
      <c r="G17" s="2"/>
      <c r="H17" s="2"/>
      <c r="I17" s="50"/>
      <c r="J17" s="3"/>
      <c r="K17" t="s">
        <v>4</v>
      </c>
      <c r="L17" t="s">
        <v>5</v>
      </c>
      <c r="N17" t="s">
        <v>4</v>
      </c>
      <c r="O17" t="s">
        <v>6</v>
      </c>
    </row>
    <row r="18" spans="1:15" x14ac:dyDescent="0.25">
      <c r="A18" s="2"/>
      <c r="B18" s="32"/>
      <c r="C18" s="33" t="s">
        <v>23</v>
      </c>
      <c r="D18" s="4">
        <f>N31/10</f>
        <v>0.5</v>
      </c>
      <c r="E18" s="34"/>
      <c r="F18" s="2"/>
      <c r="G18" s="2"/>
      <c r="H18" s="2"/>
      <c r="I18" s="50"/>
      <c r="J18" s="3"/>
      <c r="K18">
        <f>K8</f>
        <v>350</v>
      </c>
      <c r="L18">
        <v>0</v>
      </c>
      <c r="N18">
        <f>N8</f>
        <v>350</v>
      </c>
      <c r="O18">
        <v>0</v>
      </c>
    </row>
    <row r="19" spans="1:15" x14ac:dyDescent="0.25">
      <c r="A19" s="2"/>
      <c r="B19" s="32"/>
      <c r="C19" s="33" t="s">
        <v>24</v>
      </c>
      <c r="D19" s="4">
        <f>IF(N32/10&lt;D18,N32/10,D18)</f>
        <v>0.5</v>
      </c>
      <c r="E19" s="34"/>
      <c r="F19" s="2"/>
      <c r="G19" s="2"/>
      <c r="H19" s="2"/>
      <c r="I19" s="50"/>
      <c r="J19" s="3"/>
      <c r="K19">
        <v>0</v>
      </c>
      <c r="L19">
        <f>L9/2</f>
        <v>350</v>
      </c>
      <c r="N19">
        <v>0</v>
      </c>
      <c r="O19">
        <f>O9/2</f>
        <v>350</v>
      </c>
    </row>
    <row r="20" spans="1:15" x14ac:dyDescent="0.25">
      <c r="A20" s="2"/>
      <c r="B20" s="32"/>
      <c r="C20" s="33" t="s">
        <v>10</v>
      </c>
      <c r="D20" s="4">
        <v>50</v>
      </c>
      <c r="E20" s="34"/>
      <c r="F20" s="2"/>
      <c r="G20" s="2"/>
      <c r="H20" s="2"/>
      <c r="I20" s="50"/>
      <c r="J20" s="3"/>
    </row>
    <row r="21" spans="1:15" x14ac:dyDescent="0.25">
      <c r="A21" s="2"/>
      <c r="B21" s="32"/>
      <c r="C21" s="33" t="s">
        <v>11</v>
      </c>
      <c r="D21" s="5">
        <f>(D17-D19*D9-D20)/(2*D18)</f>
        <v>300</v>
      </c>
      <c r="E21" s="34"/>
      <c r="F21" s="2"/>
      <c r="G21" s="2"/>
      <c r="H21" s="2"/>
      <c r="I21" s="50"/>
      <c r="J21" s="3"/>
      <c r="K21" t="s">
        <v>26</v>
      </c>
      <c r="M21" t="s">
        <v>26</v>
      </c>
    </row>
    <row r="22" spans="1:15" x14ac:dyDescent="0.25">
      <c r="A22" s="2"/>
      <c r="B22" s="32"/>
      <c r="C22" s="33" t="s">
        <v>17</v>
      </c>
      <c r="D22" s="5">
        <f>D17-D18*D21-D19*D9</f>
        <v>200</v>
      </c>
      <c r="E22" s="34"/>
      <c r="F22" s="2"/>
      <c r="G22" s="2"/>
      <c r="H22" s="2"/>
      <c r="I22" s="50"/>
      <c r="J22" s="3"/>
      <c r="K22" t="s">
        <v>4</v>
      </c>
      <c r="L22" t="s">
        <v>5</v>
      </c>
      <c r="M22" t="s">
        <v>4</v>
      </c>
      <c r="N22" t="s">
        <v>6</v>
      </c>
    </row>
    <row r="23" spans="1:15" x14ac:dyDescent="0.25">
      <c r="A23" s="2"/>
      <c r="B23" s="32"/>
      <c r="C23" s="33" t="s">
        <v>12</v>
      </c>
      <c r="D23" s="5">
        <f>D22*D21</f>
        <v>60000</v>
      </c>
      <c r="E23" s="34"/>
      <c r="F23" s="2"/>
      <c r="G23" s="2"/>
      <c r="H23" s="2"/>
      <c r="I23" s="50"/>
      <c r="J23" s="3"/>
      <c r="K23">
        <v>0</v>
      </c>
      <c r="L23" s="1">
        <f>D9</f>
        <v>300</v>
      </c>
      <c r="M23">
        <v>0</v>
      </c>
      <c r="N23" s="1">
        <f>D21</f>
        <v>300</v>
      </c>
    </row>
    <row r="24" spans="1:15" x14ac:dyDescent="0.25">
      <c r="A24" s="2"/>
      <c r="B24" s="32"/>
      <c r="C24" s="33" t="s">
        <v>13</v>
      </c>
      <c r="D24" s="5">
        <f>D21*D20</f>
        <v>15000</v>
      </c>
      <c r="E24" s="34"/>
      <c r="F24" s="2"/>
      <c r="G24" s="2"/>
      <c r="H24" s="2"/>
      <c r="I24" s="50"/>
      <c r="J24" s="3"/>
      <c r="K24" s="1">
        <f>D8</f>
        <v>50</v>
      </c>
      <c r="L24" s="1">
        <f>L23</f>
        <v>300</v>
      </c>
      <c r="M24" s="1">
        <f>D20</f>
        <v>50</v>
      </c>
      <c r="N24" s="1">
        <f>N23</f>
        <v>300</v>
      </c>
    </row>
    <row r="25" spans="1:15" x14ac:dyDescent="0.25">
      <c r="A25" s="2"/>
      <c r="B25" s="32"/>
      <c r="C25" s="33" t="s">
        <v>14</v>
      </c>
      <c r="D25" s="5">
        <f>D23-D24</f>
        <v>45000</v>
      </c>
      <c r="E25" s="34"/>
      <c r="F25" s="2"/>
      <c r="G25" s="2"/>
      <c r="H25" s="2"/>
      <c r="I25" s="50"/>
      <c r="J25" s="3"/>
      <c r="K25" s="1">
        <f>D10</f>
        <v>200</v>
      </c>
      <c r="L25" s="1">
        <f>L24</f>
        <v>300</v>
      </c>
      <c r="M25" s="1">
        <f>D22</f>
        <v>200</v>
      </c>
      <c r="N25" s="1">
        <f>N24</f>
        <v>300</v>
      </c>
    </row>
    <row r="26" spans="1:15" x14ac:dyDescent="0.25">
      <c r="A26" s="2"/>
      <c r="B26" s="35"/>
      <c r="C26" s="36"/>
      <c r="D26" s="37"/>
      <c r="E26" s="38"/>
      <c r="F26" s="2"/>
      <c r="G26" s="2"/>
      <c r="H26" s="2"/>
      <c r="I26" s="50"/>
      <c r="J26" s="3"/>
      <c r="K26" s="1">
        <f>K25</f>
        <v>200</v>
      </c>
      <c r="L26">
        <v>0</v>
      </c>
      <c r="M26" s="1">
        <f>M25</f>
        <v>200</v>
      </c>
      <c r="N26">
        <v>0</v>
      </c>
    </row>
    <row r="27" spans="1:15" x14ac:dyDescent="0.25">
      <c r="A27" s="2"/>
      <c r="B27" s="39"/>
      <c r="C27" s="40" t="s">
        <v>16</v>
      </c>
      <c r="D27" s="41"/>
      <c r="E27" s="42"/>
      <c r="F27" s="2"/>
      <c r="G27" s="2"/>
      <c r="H27" s="2"/>
      <c r="I27" s="50"/>
      <c r="J27" s="3"/>
    </row>
    <row r="28" spans="1:15" x14ac:dyDescent="0.25">
      <c r="A28" s="2"/>
      <c r="B28" s="43"/>
      <c r="C28" s="2"/>
      <c r="D28" s="6"/>
      <c r="E28" s="2"/>
      <c r="F28" s="44"/>
      <c r="G28" s="2"/>
      <c r="H28" s="2"/>
      <c r="I28" s="50"/>
      <c r="J28" s="3"/>
      <c r="K28" t="s">
        <v>27</v>
      </c>
      <c r="N28" t="s">
        <v>28</v>
      </c>
    </row>
    <row r="29" spans="1:15" x14ac:dyDescent="0.25">
      <c r="A29" s="2"/>
      <c r="B29" s="44"/>
      <c r="C29" s="2" t="s">
        <v>18</v>
      </c>
      <c r="D29" s="5">
        <f>(D17-D22)*D21/2+(D5-D10)*D9/2</f>
        <v>90000</v>
      </c>
      <c r="E29" s="2"/>
      <c r="F29" s="44"/>
      <c r="G29" s="2"/>
      <c r="H29" s="2"/>
      <c r="I29" s="50"/>
      <c r="J29" s="3"/>
      <c r="K29" t="s">
        <v>5</v>
      </c>
      <c r="L29" t="s">
        <v>6</v>
      </c>
      <c r="N29">
        <v>5</v>
      </c>
    </row>
    <row r="30" spans="1:15" x14ac:dyDescent="0.25">
      <c r="A30" s="2"/>
      <c r="B30" s="44"/>
      <c r="C30" s="2" t="s">
        <v>19</v>
      </c>
      <c r="D30" s="5">
        <f>D29+D25+D13</f>
        <v>180000</v>
      </c>
      <c r="E30" s="2"/>
      <c r="F30" s="45"/>
      <c r="G30" s="2"/>
      <c r="H30" s="2"/>
      <c r="I30" s="50"/>
      <c r="J30" s="3"/>
      <c r="K30" s="1">
        <f>D9</f>
        <v>300</v>
      </c>
      <c r="L30">
        <v>0</v>
      </c>
      <c r="N30">
        <v>5</v>
      </c>
    </row>
    <row r="31" spans="1:15" x14ac:dyDescent="0.25">
      <c r="A31" s="2"/>
      <c r="B31" s="45"/>
      <c r="C31" s="46"/>
      <c r="D31" s="46"/>
      <c r="E31" s="46"/>
      <c r="F31" s="49"/>
      <c r="G31" s="49"/>
      <c r="H31" s="49"/>
      <c r="I31" s="48"/>
      <c r="J31" s="3"/>
      <c r="K31" s="1">
        <f>K30</f>
        <v>300</v>
      </c>
      <c r="L31" s="1">
        <f>L32</f>
        <v>300</v>
      </c>
      <c r="N31">
        <v>5</v>
      </c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>
        <v>0</v>
      </c>
      <c r="L32" s="1">
        <f>D21</f>
        <v>300</v>
      </c>
      <c r="N32">
        <v>5</v>
      </c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5">
      <c r="A85" s="3"/>
      <c r="C85" s="3"/>
      <c r="D85" s="3"/>
      <c r="E85" s="3"/>
      <c r="F85" s="3"/>
      <c r="G85" s="3"/>
      <c r="H85" s="3"/>
      <c r="I85" s="3"/>
      <c r="J85" s="3"/>
    </row>
  </sheetData>
  <pageMargins left="0.7" right="0.7" top="0.75" bottom="0.75" header="0.3" footer="0.3"/>
  <pageSetup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Spinner 1">
              <controlPr defaultSize="0" autoPict="0">
                <anchor moveWithCells="1" sizeWithCells="1">
                  <from>
                    <xdr:col>4</xdr:col>
                    <xdr:colOff>19050</xdr:colOff>
                    <xdr:row>4</xdr:row>
                    <xdr:rowOff>19050</xdr:rowOff>
                  </from>
                  <to>
                    <xdr:col>4</xdr:col>
                    <xdr:colOff>219075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Spinner 2">
              <controlPr defaultSize="0" autoPict="0">
                <anchor moveWithCells="1" sizeWithCells="1">
                  <from>
                    <xdr:col>4</xdr:col>
                    <xdr:colOff>19050</xdr:colOff>
                    <xdr:row>16</xdr:row>
                    <xdr:rowOff>19050</xdr:rowOff>
                  </from>
                  <to>
                    <xdr:col>4</xdr:col>
                    <xdr:colOff>219075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5" name="Spinner 4">
              <controlPr defaultSize="0" autoPict="0">
                <anchor moveWithCells="1" sizeWithCells="1">
                  <from>
                    <xdr:col>4</xdr:col>
                    <xdr:colOff>19050</xdr:colOff>
                    <xdr:row>7</xdr:row>
                    <xdr:rowOff>19050</xdr:rowOff>
                  </from>
                  <to>
                    <xdr:col>4</xdr:col>
                    <xdr:colOff>219075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6" name="Spinner 5">
              <controlPr defaultSize="0" autoPict="0">
                <anchor moveWithCells="1" sizeWithCells="1">
                  <from>
                    <xdr:col>4</xdr:col>
                    <xdr:colOff>19050</xdr:colOff>
                    <xdr:row>19</xdr:row>
                    <xdr:rowOff>19050</xdr:rowOff>
                  </from>
                  <to>
                    <xdr:col>4</xdr:col>
                    <xdr:colOff>219075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7" name="Spinner 6">
              <controlPr defaultSize="0" autoPict="0">
                <anchor moveWithCells="1" sizeWithCells="1">
                  <from>
                    <xdr:col>2</xdr:col>
                    <xdr:colOff>1971675</xdr:colOff>
                    <xdr:row>5</xdr:row>
                    <xdr:rowOff>19050</xdr:rowOff>
                  </from>
                  <to>
                    <xdr:col>2</xdr:col>
                    <xdr:colOff>2171700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8" name="Spinner 7">
              <controlPr defaultSize="0" autoPict="0">
                <anchor moveWithCells="1" sizeWithCells="1">
                  <from>
                    <xdr:col>2</xdr:col>
                    <xdr:colOff>1971675</xdr:colOff>
                    <xdr:row>6</xdr:row>
                    <xdr:rowOff>19050</xdr:rowOff>
                  </from>
                  <to>
                    <xdr:col>2</xdr:col>
                    <xdr:colOff>2171700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9" name="Spinner 8">
              <controlPr defaultSize="0" autoPict="0">
                <anchor moveWithCells="1" sizeWithCells="1">
                  <from>
                    <xdr:col>2</xdr:col>
                    <xdr:colOff>1971675</xdr:colOff>
                    <xdr:row>17</xdr:row>
                    <xdr:rowOff>19050</xdr:rowOff>
                  </from>
                  <to>
                    <xdr:col>2</xdr:col>
                    <xdr:colOff>2171700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0" name="Spinner 9">
              <controlPr defaultSize="0" autoPict="0">
                <anchor moveWithCells="1" sizeWithCells="1">
                  <from>
                    <xdr:col>2</xdr:col>
                    <xdr:colOff>1971675</xdr:colOff>
                    <xdr:row>18</xdr:row>
                    <xdr:rowOff>19050</xdr:rowOff>
                  </from>
                  <to>
                    <xdr:col>2</xdr:col>
                    <xdr:colOff>2171700</xdr:colOff>
                    <xdr:row>18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Differentiated Goods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jgilbert</dc:creator>
  <cp:lastModifiedBy>jgilbert</cp:lastModifiedBy>
  <dcterms:created xsi:type="dcterms:W3CDTF">2014-01-06T17:25:27Z</dcterms:created>
  <dcterms:modified xsi:type="dcterms:W3CDTF">2014-03-24T17:10:01Z</dcterms:modified>
</cp:coreProperties>
</file>