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gilbert\SkyDrive\Documents\IO_Project\"/>
    </mc:Choice>
  </mc:AlternateContent>
  <bookViews>
    <workbookView xWindow="35415" yWindow="3915" windowWidth="27375" windowHeight="17625" tabRatio="918"/>
  </bookViews>
  <sheets>
    <sheet name="Cournot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1" l="1"/>
  <c r="D11" i="1"/>
  <c r="D19" i="1"/>
  <c r="D26" i="1"/>
  <c r="D27" i="1"/>
  <c r="D28" i="1"/>
  <c r="P28" i="1"/>
  <c r="Q27" i="1"/>
  <c r="N26" i="1"/>
  <c r="N27" i="1"/>
  <c r="R11" i="1"/>
  <c r="R12" i="1"/>
  <c r="S10" i="1"/>
  <c r="S11" i="1"/>
  <c r="O21" i="1"/>
  <c r="O20" i="1"/>
  <c r="P19" i="1"/>
  <c r="O22" i="1"/>
  <c r="P20" i="1"/>
  <c r="P21" i="1"/>
  <c r="O19" i="1"/>
  <c r="L21" i="1"/>
  <c r="L22" i="1"/>
  <c r="M19" i="1"/>
  <c r="M20" i="1"/>
  <c r="M21" i="1"/>
  <c r="L20" i="1"/>
  <c r="L19" i="1"/>
  <c r="M5" i="1"/>
  <c r="R4" i="1"/>
  <c r="L10" i="1"/>
  <c r="O10" i="1"/>
  <c r="O9" i="1"/>
  <c r="P9" i="1"/>
  <c r="L9" i="1"/>
  <c r="U5" i="1"/>
  <c r="S5" i="1"/>
  <c r="T4" i="1"/>
  <c r="L4" i="1"/>
  <c r="L14" i="1"/>
  <c r="P5" i="1"/>
  <c r="O4" i="1"/>
  <c r="O14" i="1"/>
  <c r="D13" i="1"/>
  <c r="D21" i="1"/>
  <c r="D20" i="1"/>
  <c r="D22" i="1"/>
  <c r="P10" i="1"/>
  <c r="P15" i="1"/>
  <c r="M10" i="1"/>
  <c r="M15" i="1"/>
  <c r="D12" i="1"/>
  <c r="D14" i="1"/>
  <c r="D29" i="1"/>
</calcChain>
</file>

<file path=xl/sharedStrings.xml><?xml version="1.0" encoding="utf-8"?>
<sst xmlns="http://schemas.openxmlformats.org/spreadsheetml/2006/main" count="59" uniqueCount="32">
  <si>
    <t>RD1</t>
  </si>
  <si>
    <t>RD2</t>
  </si>
  <si>
    <t>C1</t>
  </si>
  <si>
    <t>C2</t>
  </si>
  <si>
    <t>BR1</t>
  </si>
  <si>
    <t>BR2</t>
  </si>
  <si>
    <t>$</t>
  </si>
  <si>
    <t>q1</t>
  </si>
  <si>
    <t>q2</t>
  </si>
  <si>
    <t>RMR1</t>
  </si>
  <si>
    <t>RMR2</t>
  </si>
  <si>
    <t>Market Characteristics</t>
  </si>
  <si>
    <t>Firm 1</t>
  </si>
  <si>
    <t>Marginal Cost</t>
  </si>
  <si>
    <t>Quantity Produced</t>
  </si>
  <si>
    <t>Revenue</t>
  </si>
  <si>
    <t>Total Cost</t>
  </si>
  <si>
    <t>Profit</t>
  </si>
  <si>
    <t>Firm 2</t>
  </si>
  <si>
    <t>Market Outcome</t>
  </si>
  <si>
    <t>Total Output</t>
  </si>
  <si>
    <t>Price</t>
  </si>
  <si>
    <t>Consumer Surplus</t>
  </si>
  <si>
    <t>Total Surplus</t>
  </si>
  <si>
    <t>Inverse Demand Intercept</t>
  </si>
  <si>
    <t>Inverse Demand Slope</t>
  </si>
  <si>
    <t xml:space="preserve">Ordinary Demand </t>
  </si>
  <si>
    <t>Counter</t>
  </si>
  <si>
    <t>Cournot Duopoly (Simultaneous Entry)</t>
  </si>
  <si>
    <t>Lines</t>
  </si>
  <si>
    <t>Market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</si>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</sst>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9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3" fillId="3" borderId="0" xfId="0" applyFont="1" applyFill="1"/>
    <xf numFmtId="0" fontId="2" fillId="3" borderId="0" xfId="0" applyFont="1" applyFill="1"/>
    <xf numFmtId="164" fontId="0" fillId="0" borderId="1" xfId="0" applyNumberFormat="1" applyBorder="1"/>
    <xf numFmtId="164" fontId="0" fillId="8" borderId="1" xfId="0" applyNumberFormat="1" applyFill="1" applyBorder="1"/>
    <xf numFmtId="164" fontId="0" fillId="9" borderId="1" xfId="0" applyNumberFormat="1" applyFill="1" applyBorder="1"/>
    <xf numFmtId="0" fontId="0" fillId="9" borderId="1" xfId="0" applyFill="1" applyBorder="1"/>
    <xf numFmtId="0" fontId="0" fillId="0" borderId="1" xfId="0" applyBorder="1"/>
    <xf numFmtId="0" fontId="5" fillId="2" borderId="0" xfId="0" applyFont="1" applyFill="1"/>
    <xf numFmtId="0" fontId="3" fillId="2" borderId="0" xfId="0" applyFont="1" applyFill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2" fillId="6" borderId="10" xfId="0" applyFont="1" applyFill="1" applyBorder="1"/>
    <xf numFmtId="0" fontId="1" fillId="6" borderId="11" xfId="0" applyFont="1" applyFill="1" applyBorder="1"/>
    <xf numFmtId="0" fontId="2" fillId="6" borderId="11" xfId="0" applyFont="1" applyFill="1" applyBorder="1"/>
    <xf numFmtId="0" fontId="2" fillId="6" borderId="12" xfId="0" applyFont="1" applyFill="1" applyBorder="1"/>
    <xf numFmtId="0" fontId="2" fillId="5" borderId="10" xfId="0" applyFont="1" applyFill="1" applyBorder="1"/>
    <xf numFmtId="0" fontId="1" fillId="5" borderId="11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0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0" fillId="2" borderId="11" xfId="0" applyFill="1" applyBorder="1"/>
    <xf numFmtId="0" fontId="0" fillId="2" borderId="13" xfId="0" applyFill="1" applyBorder="1"/>
    <xf numFmtId="0" fontId="3" fillId="2" borderId="8" xfId="0" applyFont="1" applyFill="1" applyBorder="1"/>
    <xf numFmtId="0" fontId="4" fillId="2" borderId="0" xfId="0" applyFont="1" applyFill="1"/>
    <xf numFmtId="0" fontId="8" fillId="2" borderId="0" xfId="0" applyFont="1" applyFill="1"/>
  </cellXfs>
  <cellStyles count="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Best Responses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Best Response 1</c:v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Cournot!$S$4:$S$5</c:f>
              <c:numCache>
                <c:formatCode>General</c:formatCode>
                <c:ptCount val="2"/>
                <c:pt idx="0">
                  <c:v>0</c:v>
                </c:pt>
                <c:pt idx="1">
                  <c:v>900</c:v>
                </c:pt>
              </c:numCache>
            </c:numRef>
          </c:xVal>
          <c:yVal>
            <c:numRef>
              <c:f>Cournot!$R$4:$R$5</c:f>
              <c:numCache>
                <c:formatCode>General</c:formatCode>
                <c:ptCount val="2"/>
                <c:pt idx="0">
                  <c:v>450</c:v>
                </c:pt>
                <c:pt idx="1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Best Response 2</c:v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Cournot!$U$4:$U$5</c:f>
              <c:numCache>
                <c:formatCode>General</c:formatCode>
                <c:ptCount val="2"/>
                <c:pt idx="0">
                  <c:v>0</c:v>
                </c:pt>
                <c:pt idx="1">
                  <c:v>450</c:v>
                </c:pt>
              </c:numCache>
            </c:numRef>
          </c:xVal>
          <c:yVal>
            <c:numRef>
              <c:f>Cournot!$T$4:$T$5</c:f>
              <c:numCache>
                <c:formatCode>General</c:formatCode>
                <c:ptCount val="2"/>
                <c:pt idx="0">
                  <c:v>900</c:v>
                </c:pt>
                <c:pt idx="1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v>Lines</c:v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Cournot!$S$10:$S$12</c:f>
              <c:numCache>
                <c:formatCode>0.0</c:formatCode>
                <c:ptCount val="3"/>
                <c:pt idx="0">
                  <c:v>300</c:v>
                </c:pt>
                <c:pt idx="1">
                  <c:v>300</c:v>
                </c:pt>
                <c:pt idx="2" formatCode="General">
                  <c:v>0</c:v>
                </c:pt>
              </c:numCache>
            </c:numRef>
          </c:xVal>
          <c:yVal>
            <c:numRef>
              <c:f>Cournot!$R$10:$R$12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300</c:v>
                </c:pt>
                <c:pt idx="2">
                  <c:v>300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001096"/>
        <c:axId val="205291560"/>
      </c:scatterChart>
      <c:valAx>
        <c:axId val="315001096"/>
        <c:scaling>
          <c:orientation val="minMax"/>
          <c:max val="12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Quantity</a:t>
                </a:r>
                <a:r>
                  <a:rPr lang="en-US" baseline="0"/>
                  <a:t> 2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91560"/>
        <c:crosses val="autoZero"/>
        <c:crossBetween val="midCat"/>
      </c:valAx>
      <c:valAx>
        <c:axId val="205291560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Quantity</a:t>
                </a:r>
                <a:r>
                  <a:rPr lang="en-US" baseline="0"/>
                  <a:t> 1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5001096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Firm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Firm 1 Residual Demand</c:v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Cournot!$M$4:$M$5</c:f>
              <c:numCache>
                <c:formatCode>General</c:formatCode>
                <c:ptCount val="2"/>
                <c:pt idx="0">
                  <c:v>0</c:v>
                </c:pt>
                <c:pt idx="1">
                  <c:v>700</c:v>
                </c:pt>
              </c:numCache>
            </c:numRef>
          </c:xVal>
          <c:yVal>
            <c:numRef>
              <c:f>Cournot!$L$4:$L$5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Firm 1 MC</c:v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Cournot!$M$9:$M$10</c:f>
              <c:numCache>
                <c:formatCode>General</c:formatCode>
                <c:ptCount val="2"/>
                <c:pt idx="0">
                  <c:v>0</c:v>
                </c:pt>
                <c:pt idx="1">
                  <c:v>700</c:v>
                </c:pt>
              </c:numCache>
            </c:numRef>
          </c:xVal>
          <c:yVal>
            <c:numRef>
              <c:f>Cournot!$L$9:$L$10</c:f>
              <c:numCache>
                <c:formatCode>0.0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yVal>
          <c:smooth val="0"/>
        </c:ser>
        <c:ser>
          <c:idx val="2"/>
          <c:order val="2"/>
          <c:tx>
            <c:v>Firm 1 Marginal Revenue</c:v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Cournot!$M$14:$M$15</c:f>
              <c:numCache>
                <c:formatCode>General</c:formatCode>
                <c:ptCount val="2"/>
                <c:pt idx="0">
                  <c:v>0</c:v>
                </c:pt>
                <c:pt idx="1">
                  <c:v>350</c:v>
                </c:pt>
              </c:numCache>
            </c:numRef>
          </c:xVal>
          <c:yVal>
            <c:numRef>
              <c:f>Cournot!$L$14:$L$15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Lines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08405902904521"/>
                      <c:h val="0.11656185549768856"/>
                    </c:manualLayout>
                  </c15:layout>
                </c:ext>
              </c:extLst>
            </c:dLbl>
            <c:dLbl>
              <c:idx val="2"/>
              <c:layout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81915836679354"/>
                      <c:h val="0.11656185549768856"/>
                    </c:manualLayout>
                  </c15:layout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Cournot!$M$19:$M$22</c:f>
              <c:numCache>
                <c:formatCode>0.0</c:formatCode>
                <c:ptCount val="4"/>
                <c:pt idx="0">
                  <c:v>300</c:v>
                </c:pt>
                <c:pt idx="1">
                  <c:v>300</c:v>
                </c:pt>
                <c:pt idx="2">
                  <c:v>300</c:v>
                </c:pt>
                <c:pt idx="3" formatCode="General">
                  <c:v>0</c:v>
                </c:pt>
              </c:numCache>
            </c:numRef>
          </c:xVal>
          <c:yVal>
            <c:numRef>
              <c:f>Cournot!$L$19:$L$22</c:f>
              <c:numCache>
                <c:formatCode>0.0</c:formatCode>
                <c:ptCount val="4"/>
                <c:pt idx="0" formatCode="General">
                  <c:v>0</c:v>
                </c:pt>
                <c:pt idx="1">
                  <c:v>50</c:v>
                </c:pt>
                <c:pt idx="2">
                  <c:v>200</c:v>
                </c:pt>
                <c:pt idx="3">
                  <c:v>200</c:v>
                </c:pt>
              </c:numCache>
            </c:numRef>
          </c:yVal>
          <c:smooth val="0"/>
        </c:ser>
        <c:ser>
          <c:idx val="4"/>
          <c:order val="4"/>
          <c:tx>
            <c:v>Market Demand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Cournot!$Q$27:$Q$28</c:f>
              <c:numCache>
                <c:formatCode>General</c:formatCode>
                <c:ptCount val="2"/>
                <c:pt idx="0">
                  <c:v>1000</c:v>
                </c:pt>
                <c:pt idx="1">
                  <c:v>0</c:v>
                </c:pt>
              </c:numCache>
            </c:numRef>
          </c:xVal>
          <c:yVal>
            <c:numRef>
              <c:f>Cournot!$P$27:$P$28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293912"/>
        <c:axId val="205294304"/>
      </c:scatterChart>
      <c:valAx>
        <c:axId val="205293912"/>
        <c:scaling>
          <c:orientation val="minMax"/>
          <c:max val="12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Quantity 1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94304"/>
        <c:crosses val="autoZero"/>
        <c:crossBetween val="midCat"/>
        <c:majorUnit val="200"/>
      </c:valAx>
      <c:valAx>
        <c:axId val="205294304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93912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Firm 2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Firm 2 Residual Demand</c:v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Cournot!$P$4:$P$5</c:f>
              <c:numCache>
                <c:formatCode>General</c:formatCode>
                <c:ptCount val="2"/>
                <c:pt idx="0">
                  <c:v>0</c:v>
                </c:pt>
                <c:pt idx="1">
                  <c:v>700</c:v>
                </c:pt>
              </c:numCache>
            </c:numRef>
          </c:xVal>
          <c:yVal>
            <c:numRef>
              <c:f>Cournot!$O$4:$O$5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Firm 2 MC</c:v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Cournot!$P$9:$P$10</c:f>
              <c:numCache>
                <c:formatCode>General</c:formatCode>
                <c:ptCount val="2"/>
                <c:pt idx="0">
                  <c:v>0</c:v>
                </c:pt>
                <c:pt idx="1">
                  <c:v>700</c:v>
                </c:pt>
              </c:numCache>
            </c:numRef>
          </c:xVal>
          <c:yVal>
            <c:numRef>
              <c:f>Cournot!$O$9:$O$10</c:f>
              <c:numCache>
                <c:formatCode>0.0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yVal>
          <c:smooth val="0"/>
        </c:ser>
        <c:ser>
          <c:idx val="2"/>
          <c:order val="2"/>
          <c:tx>
            <c:v>Firm 2 Marginal Revenue</c:v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Cournot!$P$14:$P$15</c:f>
              <c:numCache>
                <c:formatCode>General</c:formatCode>
                <c:ptCount val="2"/>
                <c:pt idx="0">
                  <c:v>0</c:v>
                </c:pt>
                <c:pt idx="1">
                  <c:v>350</c:v>
                </c:pt>
              </c:numCache>
            </c:numRef>
          </c:xVal>
          <c:yVal>
            <c:numRef>
              <c:f>Cournot!$O$14:$O$15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Lines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3350851432600395"/>
                      <c:h val="0.11875972986869804"/>
                    </c:manualLayout>
                  </c15:layout>
                </c:ext>
              </c:extLst>
            </c:dLbl>
            <c:dLbl>
              <c:idx val="2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3350851432600395"/>
                      <c:h val="0.11875972986869804"/>
                    </c:manualLayout>
                  </c15:layout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Cournot!$P$19:$P$22</c:f>
              <c:numCache>
                <c:formatCode>0.0</c:formatCode>
                <c:ptCount val="4"/>
                <c:pt idx="0">
                  <c:v>300</c:v>
                </c:pt>
                <c:pt idx="1">
                  <c:v>300</c:v>
                </c:pt>
                <c:pt idx="2">
                  <c:v>300</c:v>
                </c:pt>
                <c:pt idx="3" formatCode="General">
                  <c:v>0</c:v>
                </c:pt>
              </c:numCache>
            </c:numRef>
          </c:xVal>
          <c:yVal>
            <c:numRef>
              <c:f>Cournot!$O$19:$O$22</c:f>
              <c:numCache>
                <c:formatCode>0.0</c:formatCode>
                <c:ptCount val="4"/>
                <c:pt idx="0" formatCode="General">
                  <c:v>0</c:v>
                </c:pt>
                <c:pt idx="1">
                  <c:v>50</c:v>
                </c:pt>
                <c:pt idx="2">
                  <c:v>200</c:v>
                </c:pt>
                <c:pt idx="3">
                  <c:v>200</c:v>
                </c:pt>
              </c:numCache>
            </c:numRef>
          </c:yVal>
          <c:smooth val="0"/>
        </c:ser>
        <c:ser>
          <c:idx val="4"/>
          <c:order val="4"/>
          <c:tx>
            <c:v>Market Demand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Cournot!$Q$27:$Q$28</c:f>
              <c:numCache>
                <c:formatCode>General</c:formatCode>
                <c:ptCount val="2"/>
                <c:pt idx="0">
                  <c:v>1000</c:v>
                </c:pt>
                <c:pt idx="1">
                  <c:v>0</c:v>
                </c:pt>
              </c:numCache>
            </c:numRef>
          </c:xVal>
          <c:yVal>
            <c:numRef>
              <c:f>Cournot!$P$27:$P$28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296656"/>
        <c:axId val="205289208"/>
      </c:scatterChart>
      <c:valAx>
        <c:axId val="205296656"/>
        <c:scaling>
          <c:orientation val="minMax"/>
          <c:max val="12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Quantity 2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89208"/>
        <c:crosses val="autoZero"/>
        <c:crossBetween val="midCat"/>
        <c:majorUnit val="200"/>
      </c:valAx>
      <c:valAx>
        <c:axId val="205289208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96656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2" fmlaLink="$D$10" max="300" page="10" val="50"/>
</file>

<file path=xl/ctrlProps/ctrlProp2.xml><?xml version="1.0" encoding="utf-8"?>
<formControlPr xmlns="http://schemas.microsoft.com/office/spreadsheetml/2009/9/main" objectType="Spin" dx="22" fmlaLink="$D$18" max="300" page="10" val="50"/>
</file>

<file path=xl/ctrlProps/ctrlProp3.xml><?xml version="1.0" encoding="utf-8"?>
<formControlPr xmlns="http://schemas.microsoft.com/office/spreadsheetml/2009/9/main" objectType="Spin" dx="22" fmlaLink="$D$5" inc="10" max="1000" min="100" page="10" val="500"/>
</file>

<file path=xl/ctrlProps/ctrlProp4.xml><?xml version="1.0" encoding="utf-8"?>
<formControlPr xmlns="http://schemas.microsoft.com/office/spreadsheetml/2009/9/main" objectType="Spin" dx="22" fmlaLink="$N$29" max="10" min="1" page="10" val="5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2263563</xdr:colOff>
      <xdr:row>1</xdr:row>
      <xdr:rowOff>14654</xdr:rowOff>
    </xdr:from>
    <xdr:to>
      <xdr:col>8</xdr:col>
      <xdr:colOff>0</xdr:colOff>
      <xdr:row>29</xdr:row>
      <xdr:rowOff>3628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</xdr:row>
      <xdr:rowOff>14654</xdr:rowOff>
    </xdr:from>
    <xdr:to>
      <xdr:col>6</xdr:col>
      <xdr:colOff>2295525</xdr:colOff>
      <xdr:row>15</xdr:row>
      <xdr:rowOff>68261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7327</xdr:colOff>
      <xdr:row>14</xdr:row>
      <xdr:rowOff>179917</xdr:rowOff>
    </xdr:from>
    <xdr:to>
      <xdr:col>6</xdr:col>
      <xdr:colOff>2286000</xdr:colOff>
      <xdr:row>28</xdr:row>
      <xdr:rowOff>183174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</xdr:colOff>
          <xdr:row>9</xdr:row>
          <xdr:rowOff>0</xdr:rowOff>
        </xdr:from>
        <xdr:to>
          <xdr:col>4</xdr:col>
          <xdr:colOff>219075</xdr:colOff>
          <xdr:row>10</xdr:row>
          <xdr:rowOff>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17</xdr:row>
          <xdr:rowOff>0</xdr:rowOff>
        </xdr:from>
        <xdr:to>
          <xdr:col>4</xdr:col>
          <xdr:colOff>219075</xdr:colOff>
          <xdr:row>18</xdr:row>
          <xdr:rowOff>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</xdr:row>
          <xdr:rowOff>28575</xdr:rowOff>
        </xdr:from>
        <xdr:to>
          <xdr:col>4</xdr:col>
          <xdr:colOff>219075</xdr:colOff>
          <xdr:row>5</xdr:row>
          <xdr:rowOff>0</xdr:rowOff>
        </xdr:to>
        <xdr:sp macro="" textlink="">
          <xdr:nvSpPr>
            <xdr:cNvPr id="1027" name="Spinne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1971675</xdr:colOff>
          <xdr:row>5</xdr:row>
          <xdr:rowOff>9525</xdr:rowOff>
        </xdr:from>
        <xdr:to>
          <xdr:col>2</xdr:col>
          <xdr:colOff>2171700</xdr:colOff>
          <xdr:row>6</xdr:row>
          <xdr:rowOff>0</xdr:rowOff>
        </xdr:to>
        <xdr:sp macro="" textlink="">
          <xdr:nvSpPr>
            <xdr:cNvPr id="1030" name="Spinner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83"/>
  <sheetViews>
    <sheetView showGridLines="0" tabSelected="1" workbookViewId="0">
      <selection activeCell="E7" sqref="E7"/>
    </sheetView>
  </sheetViews>
  <sheetFormatPr defaultColWidth="8.85546875" defaultRowHeight="15" x14ac:dyDescent="0.25"/>
  <cols>
    <col min="1" max="1" width="2.7109375" customWidth="1"/>
    <col min="2" max="2" width="2.140625" customWidth="1"/>
    <col min="3" max="3" width="32.7109375" customWidth="1"/>
    <col min="4" max="4" width="10.7109375" customWidth="1"/>
    <col min="7" max="7" width="95.42578125" customWidth="1"/>
    <col min="8" max="8" width="8.7109375" customWidth="1"/>
    <col min="9" max="9" width="3.140625" customWidth="1"/>
    <col min="10" max="11" width="3.85546875" customWidth="1"/>
    <col min="12" max="21" width="9.140625" hidden="1" customWidth="1"/>
    <col min="22" max="22" width="9.140625" customWidth="1"/>
  </cols>
  <sheetData>
    <row r="1" spans="1:40" s="4" customFormat="1" ht="18.75" x14ac:dyDescent="0.3">
      <c r="A1" s="12"/>
      <c r="B1" s="52" t="s">
        <v>28</v>
      </c>
      <c r="C1" s="51"/>
      <c r="D1" s="12"/>
      <c r="E1" s="12"/>
      <c r="F1" s="50"/>
      <c r="G1" s="50"/>
      <c r="H1" s="50"/>
      <c r="I1" s="12"/>
    </row>
    <row r="2" spans="1:40" x14ac:dyDescent="0.25">
      <c r="A2" s="2"/>
      <c r="B2" s="2"/>
      <c r="C2" s="2"/>
      <c r="D2" s="2"/>
      <c r="E2" s="18"/>
      <c r="F2" s="2"/>
      <c r="G2" s="2"/>
      <c r="H2" s="2"/>
      <c r="I2" s="49"/>
      <c r="J2" s="5"/>
      <c r="K2" s="3"/>
      <c r="L2" t="s">
        <v>0</v>
      </c>
      <c r="O2" t="s">
        <v>1</v>
      </c>
      <c r="R2" t="s">
        <v>4</v>
      </c>
      <c r="T2" t="s">
        <v>5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x14ac:dyDescent="0.25">
      <c r="A3" s="2"/>
      <c r="B3" s="19"/>
      <c r="C3" s="20" t="s">
        <v>11</v>
      </c>
      <c r="D3" s="20"/>
      <c r="E3" s="21"/>
      <c r="F3" s="2"/>
      <c r="G3" s="2"/>
      <c r="H3" s="2"/>
      <c r="I3" s="49"/>
      <c r="J3" s="5"/>
      <c r="K3" s="3"/>
      <c r="L3" t="s">
        <v>6</v>
      </c>
      <c r="M3" t="s">
        <v>7</v>
      </c>
      <c r="O3" t="s">
        <v>6</v>
      </c>
      <c r="P3" t="s">
        <v>8</v>
      </c>
      <c r="R3" t="s">
        <v>7</v>
      </c>
      <c r="S3" t="s">
        <v>8</v>
      </c>
      <c r="T3" t="s">
        <v>7</v>
      </c>
      <c r="U3" t="s">
        <v>8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x14ac:dyDescent="0.25">
      <c r="A4" s="2"/>
      <c r="B4" s="13"/>
      <c r="C4" s="14"/>
      <c r="D4" s="14"/>
      <c r="E4" s="15"/>
      <c r="F4" s="2"/>
      <c r="G4" s="2"/>
      <c r="H4" s="2"/>
      <c r="I4" s="49"/>
      <c r="J4" s="5"/>
      <c r="K4" s="3"/>
      <c r="L4">
        <f>(N26-D19)/N27</f>
        <v>350</v>
      </c>
      <c r="M4">
        <v>0</v>
      </c>
      <c r="O4">
        <f>(N26-D11)/N27</f>
        <v>350</v>
      </c>
      <c r="P4">
        <v>0</v>
      </c>
      <c r="R4">
        <f>(N26-N27*D10)/2</f>
        <v>450</v>
      </c>
      <c r="S4">
        <v>0</v>
      </c>
      <c r="T4">
        <f>N26-N27*D18</f>
        <v>900</v>
      </c>
      <c r="U4">
        <v>0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x14ac:dyDescent="0.25">
      <c r="A5" s="2"/>
      <c r="B5" s="13"/>
      <c r="C5" s="14" t="s">
        <v>24</v>
      </c>
      <c r="D5" s="10">
        <v>500</v>
      </c>
      <c r="E5" s="15"/>
      <c r="F5" s="2"/>
      <c r="G5" s="2"/>
      <c r="H5" s="2"/>
      <c r="I5" s="49"/>
      <c r="J5" s="5"/>
      <c r="K5" s="3"/>
      <c r="L5">
        <v>0</v>
      </c>
      <c r="M5">
        <f>N26-N27*L5-D19</f>
        <v>700</v>
      </c>
      <c r="O5">
        <v>0</v>
      </c>
      <c r="P5">
        <f>N26-N27*O5-D11</f>
        <v>700</v>
      </c>
      <c r="R5">
        <v>0</v>
      </c>
      <c r="S5">
        <f>N26-N27*D10</f>
        <v>900</v>
      </c>
      <c r="T5">
        <v>0</v>
      </c>
      <c r="U5">
        <f>(N26-N27*D18)/2</f>
        <v>450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x14ac:dyDescent="0.25">
      <c r="A6" s="2"/>
      <c r="B6" s="13"/>
      <c r="C6" s="14" t="s">
        <v>25</v>
      </c>
      <c r="D6" s="10">
        <f>N29/10</f>
        <v>0.5</v>
      </c>
      <c r="E6" s="15"/>
      <c r="F6" s="2"/>
      <c r="G6" s="2"/>
      <c r="H6" s="2"/>
      <c r="I6" s="49"/>
      <c r="J6" s="5"/>
      <c r="K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x14ac:dyDescent="0.25">
      <c r="A7" s="2"/>
      <c r="B7" s="16"/>
      <c r="C7" s="17"/>
      <c r="D7" s="17"/>
      <c r="E7" s="18"/>
      <c r="F7" s="2"/>
      <c r="G7" s="2"/>
      <c r="H7" s="2"/>
      <c r="I7" s="49"/>
      <c r="J7" s="5"/>
      <c r="K7" s="3"/>
      <c r="L7" t="s">
        <v>2</v>
      </c>
      <c r="O7" t="s">
        <v>3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x14ac:dyDescent="0.25">
      <c r="A8" s="2"/>
      <c r="B8" s="28"/>
      <c r="C8" s="29" t="s">
        <v>12</v>
      </c>
      <c r="D8" s="30"/>
      <c r="E8" s="31"/>
      <c r="F8" s="2"/>
      <c r="G8" s="2"/>
      <c r="H8" s="2"/>
      <c r="I8" s="49"/>
      <c r="J8" s="5"/>
      <c r="K8" s="3"/>
      <c r="L8" t="s">
        <v>6</v>
      </c>
      <c r="M8" t="s">
        <v>7</v>
      </c>
      <c r="O8" t="s">
        <v>6</v>
      </c>
      <c r="P8" t="s">
        <v>8</v>
      </c>
      <c r="R8" t="s">
        <v>29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x14ac:dyDescent="0.25">
      <c r="A9" s="2"/>
      <c r="B9" s="22"/>
      <c r="C9" s="23"/>
      <c r="D9" s="23"/>
      <c r="E9" s="24"/>
      <c r="F9" s="2"/>
      <c r="G9" s="2"/>
      <c r="H9" s="2"/>
      <c r="I9" s="49"/>
      <c r="J9" s="5"/>
      <c r="K9" s="3"/>
      <c r="L9" s="1">
        <f>D10</f>
        <v>50</v>
      </c>
      <c r="M9">
        <v>0</v>
      </c>
      <c r="O9" s="1">
        <f>D18</f>
        <v>50</v>
      </c>
      <c r="P9">
        <f>0</f>
        <v>0</v>
      </c>
      <c r="R9" t="s">
        <v>7</v>
      </c>
      <c r="S9" t="s">
        <v>8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x14ac:dyDescent="0.25">
      <c r="A10" s="2"/>
      <c r="B10" s="22"/>
      <c r="C10" s="23" t="s">
        <v>13</v>
      </c>
      <c r="D10" s="7">
        <v>50</v>
      </c>
      <c r="E10" s="24"/>
      <c r="F10" s="2"/>
      <c r="G10" s="2"/>
      <c r="H10" s="2"/>
      <c r="I10" s="49"/>
      <c r="J10" s="5"/>
      <c r="K10" s="3"/>
      <c r="L10" s="1">
        <f>D10</f>
        <v>50</v>
      </c>
      <c r="M10">
        <f>M5</f>
        <v>700</v>
      </c>
      <c r="O10" s="1">
        <f>D18</f>
        <v>50</v>
      </c>
      <c r="P10">
        <f>P5</f>
        <v>700</v>
      </c>
      <c r="R10">
        <v>0</v>
      </c>
      <c r="S10" s="1">
        <f>D19</f>
        <v>300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x14ac:dyDescent="0.25">
      <c r="A11" s="2"/>
      <c r="B11" s="22"/>
      <c r="C11" s="23" t="s">
        <v>14</v>
      </c>
      <c r="D11" s="8">
        <f>(D5-2*D10+D18)/(3*D6)</f>
        <v>300</v>
      </c>
      <c r="E11" s="24"/>
      <c r="F11" s="2"/>
      <c r="G11" s="2"/>
      <c r="H11" s="2"/>
      <c r="I11" s="49"/>
      <c r="J11" s="5"/>
      <c r="K11" s="3"/>
      <c r="R11" s="1">
        <f>D11</f>
        <v>300</v>
      </c>
      <c r="S11" s="1">
        <f>S10</f>
        <v>300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x14ac:dyDescent="0.25">
      <c r="A12" s="2"/>
      <c r="B12" s="22"/>
      <c r="C12" s="23" t="s">
        <v>15</v>
      </c>
      <c r="D12" s="8">
        <f>D11*D27</f>
        <v>60000</v>
      </c>
      <c r="E12" s="24"/>
      <c r="F12" s="2"/>
      <c r="G12" s="2"/>
      <c r="H12" s="2"/>
      <c r="I12" s="49"/>
      <c r="J12" s="5"/>
      <c r="K12" s="3"/>
      <c r="L12" t="s">
        <v>9</v>
      </c>
      <c r="O12" t="s">
        <v>10</v>
      </c>
      <c r="R12" s="1">
        <f>R11</f>
        <v>300</v>
      </c>
      <c r="S12">
        <v>0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x14ac:dyDescent="0.25">
      <c r="A13" s="2"/>
      <c r="B13" s="22"/>
      <c r="C13" s="23" t="s">
        <v>16</v>
      </c>
      <c r="D13" s="8">
        <f>D11*D10</f>
        <v>15000</v>
      </c>
      <c r="E13" s="24"/>
      <c r="F13" s="2"/>
      <c r="G13" s="2"/>
      <c r="H13" s="2"/>
      <c r="I13" s="49"/>
      <c r="J13" s="5"/>
      <c r="K13" s="3"/>
      <c r="L13" t="s">
        <v>6</v>
      </c>
      <c r="M13" t="s">
        <v>7</v>
      </c>
      <c r="O13" t="s">
        <v>6</v>
      </c>
      <c r="P13" t="s">
        <v>8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x14ac:dyDescent="0.25">
      <c r="A14" s="2"/>
      <c r="B14" s="22"/>
      <c r="C14" s="23" t="s">
        <v>17</v>
      </c>
      <c r="D14" s="8">
        <f>D12-D13</f>
        <v>45000</v>
      </c>
      <c r="E14" s="24"/>
      <c r="F14" s="2"/>
      <c r="G14" s="2"/>
      <c r="H14" s="2"/>
      <c r="I14" s="49"/>
      <c r="J14" s="5"/>
      <c r="K14" s="3"/>
      <c r="L14">
        <f>L4</f>
        <v>350</v>
      </c>
      <c r="M14">
        <v>0</v>
      </c>
      <c r="O14">
        <f>O4</f>
        <v>350</v>
      </c>
      <c r="P14">
        <v>0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x14ac:dyDescent="0.25">
      <c r="A15" s="2"/>
      <c r="B15" s="25"/>
      <c r="C15" s="26"/>
      <c r="D15" s="26"/>
      <c r="E15" s="27"/>
      <c r="F15" s="2"/>
      <c r="G15" s="2"/>
      <c r="H15" s="2"/>
      <c r="I15" s="49"/>
      <c r="J15" s="5"/>
      <c r="K15" s="3"/>
      <c r="L15">
        <v>0</v>
      </c>
      <c r="M15">
        <f>M5/2</f>
        <v>350</v>
      </c>
      <c r="O15">
        <v>0</v>
      </c>
      <c r="P15">
        <f>P5/2</f>
        <v>350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x14ac:dyDescent="0.25">
      <c r="A16" s="2"/>
      <c r="B16" s="32"/>
      <c r="C16" s="33" t="s">
        <v>18</v>
      </c>
      <c r="D16" s="34"/>
      <c r="E16" s="35"/>
      <c r="F16" s="2"/>
      <c r="G16" s="2"/>
      <c r="H16" s="2"/>
      <c r="I16" s="49"/>
      <c r="J16" s="5"/>
      <c r="K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x14ac:dyDescent="0.25">
      <c r="A17" s="2"/>
      <c r="B17" s="36"/>
      <c r="C17" s="37"/>
      <c r="D17" s="37"/>
      <c r="E17" s="38"/>
      <c r="F17" s="2"/>
      <c r="G17" s="2"/>
      <c r="H17" s="2"/>
      <c r="I17" s="49"/>
      <c r="J17" s="5"/>
      <c r="K17" s="3"/>
      <c r="L17" t="s">
        <v>29</v>
      </c>
      <c r="O17" t="s">
        <v>29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x14ac:dyDescent="0.25">
      <c r="A18" s="2"/>
      <c r="B18" s="39"/>
      <c r="C18" s="40" t="s">
        <v>13</v>
      </c>
      <c r="D18" s="7">
        <v>50</v>
      </c>
      <c r="E18" s="41"/>
      <c r="F18" s="2"/>
      <c r="G18" s="2"/>
      <c r="H18" s="2"/>
      <c r="I18" s="49"/>
      <c r="J18" s="5"/>
      <c r="K18" s="3"/>
      <c r="L18" t="s">
        <v>6</v>
      </c>
      <c r="M18" t="s">
        <v>7</v>
      </c>
      <c r="O18" t="s">
        <v>6</v>
      </c>
      <c r="P18" t="s">
        <v>8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x14ac:dyDescent="0.25">
      <c r="A19" s="2"/>
      <c r="B19" s="39"/>
      <c r="C19" s="40" t="s">
        <v>14</v>
      </c>
      <c r="D19" s="8">
        <f>(D5-2*D18+D10)/(3*D6)</f>
        <v>300</v>
      </c>
      <c r="E19" s="41"/>
      <c r="F19" s="2"/>
      <c r="G19" s="2"/>
      <c r="H19" s="2"/>
      <c r="I19" s="49"/>
      <c r="J19" s="5"/>
      <c r="K19" s="3"/>
      <c r="L19">
        <f>0</f>
        <v>0</v>
      </c>
      <c r="M19" s="1">
        <f>D11</f>
        <v>300</v>
      </c>
      <c r="O19">
        <f>0</f>
        <v>0</v>
      </c>
      <c r="P19" s="1">
        <f>D19</f>
        <v>300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x14ac:dyDescent="0.25">
      <c r="A20" s="2"/>
      <c r="B20" s="39"/>
      <c r="C20" s="40" t="s">
        <v>15</v>
      </c>
      <c r="D20" s="8">
        <f>D19*D27</f>
        <v>60000</v>
      </c>
      <c r="E20" s="41"/>
      <c r="F20" s="2"/>
      <c r="G20" s="2"/>
      <c r="H20" s="2"/>
      <c r="I20" s="49"/>
      <c r="J20" s="5"/>
      <c r="K20" s="3"/>
      <c r="L20" s="1">
        <f>D10</f>
        <v>50</v>
      </c>
      <c r="M20" s="1">
        <f>M19</f>
        <v>300</v>
      </c>
      <c r="O20" s="1">
        <f>D18</f>
        <v>50</v>
      </c>
      <c r="P20" s="1">
        <f>P19</f>
        <v>300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x14ac:dyDescent="0.25">
      <c r="A21" s="2"/>
      <c r="B21" s="39"/>
      <c r="C21" s="40" t="s">
        <v>16</v>
      </c>
      <c r="D21" s="8">
        <f>D19*D18</f>
        <v>15000</v>
      </c>
      <c r="E21" s="41"/>
      <c r="F21" s="2"/>
      <c r="G21" s="2"/>
      <c r="H21" s="2"/>
      <c r="I21" s="49"/>
      <c r="J21" s="5"/>
      <c r="K21" s="3"/>
      <c r="L21" s="1">
        <f>D27</f>
        <v>200</v>
      </c>
      <c r="M21" s="1">
        <f>M20</f>
        <v>300</v>
      </c>
      <c r="O21" s="1">
        <f>D27</f>
        <v>200</v>
      </c>
      <c r="P21" s="1">
        <f>P20</f>
        <v>300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x14ac:dyDescent="0.25">
      <c r="A22" s="2"/>
      <c r="B22" s="39"/>
      <c r="C22" s="40" t="s">
        <v>17</v>
      </c>
      <c r="D22" s="8">
        <f>D20-D21</f>
        <v>45000</v>
      </c>
      <c r="E22" s="41"/>
      <c r="F22" s="2"/>
      <c r="G22" s="2"/>
      <c r="H22" s="2"/>
      <c r="I22" s="49"/>
      <c r="J22" s="5"/>
      <c r="K22" s="3"/>
      <c r="L22" s="1">
        <f>L21</f>
        <v>200</v>
      </c>
      <c r="M22">
        <v>0</v>
      </c>
      <c r="O22" s="1">
        <f>O21</f>
        <v>200</v>
      </c>
      <c r="P22">
        <v>0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x14ac:dyDescent="0.25">
      <c r="A23" s="2"/>
      <c r="B23" s="42"/>
      <c r="C23" s="43"/>
      <c r="D23" s="43"/>
      <c r="E23" s="44"/>
      <c r="F23" s="2"/>
      <c r="G23" s="2"/>
      <c r="H23" s="2"/>
      <c r="I23" s="49"/>
      <c r="J23" s="5"/>
      <c r="K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x14ac:dyDescent="0.25">
      <c r="A24" s="2"/>
      <c r="B24" s="45"/>
      <c r="C24" s="20" t="s">
        <v>19</v>
      </c>
      <c r="D24" s="46"/>
      <c r="E24" s="47"/>
      <c r="F24" s="2"/>
      <c r="G24" s="2"/>
      <c r="H24" s="2"/>
      <c r="I24" s="49"/>
      <c r="J24" s="5"/>
      <c r="K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x14ac:dyDescent="0.25">
      <c r="A25" s="2"/>
      <c r="B25" s="13"/>
      <c r="C25" s="14"/>
      <c r="D25" s="14"/>
      <c r="E25" s="15"/>
      <c r="F25" s="2"/>
      <c r="G25" s="2"/>
      <c r="H25" s="2"/>
      <c r="I25" s="49"/>
      <c r="J25" s="5"/>
      <c r="K25" s="3"/>
      <c r="P25" t="s">
        <v>30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x14ac:dyDescent="0.25">
      <c r="A26" s="2"/>
      <c r="B26" s="13"/>
      <c r="C26" s="14" t="s">
        <v>20</v>
      </c>
      <c r="D26" s="8">
        <f>D11+D19</f>
        <v>600</v>
      </c>
      <c r="E26" s="15"/>
      <c r="F26" s="2"/>
      <c r="G26" s="2"/>
      <c r="H26" s="2"/>
      <c r="I26" s="49"/>
      <c r="J26" s="5"/>
      <c r="K26" s="3"/>
      <c r="L26" t="s">
        <v>26</v>
      </c>
      <c r="N26" s="6">
        <f>D5/D6</f>
        <v>1000</v>
      </c>
      <c r="P26" t="s">
        <v>6</v>
      </c>
      <c r="Q26" t="s">
        <v>31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x14ac:dyDescent="0.25">
      <c r="A27" s="2"/>
      <c r="B27" s="13"/>
      <c r="C27" s="14" t="s">
        <v>21</v>
      </c>
      <c r="D27" s="8">
        <f>D5-D6*D26</f>
        <v>200</v>
      </c>
      <c r="E27" s="15"/>
      <c r="F27" s="2"/>
      <c r="G27" s="2"/>
      <c r="H27" s="2"/>
      <c r="I27" s="49"/>
      <c r="J27" s="5"/>
      <c r="K27" s="3"/>
      <c r="N27" s="6">
        <f>1/D6</f>
        <v>2</v>
      </c>
      <c r="P27">
        <v>0</v>
      </c>
      <c r="Q27">
        <f>D5/D6</f>
        <v>1000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x14ac:dyDescent="0.25">
      <c r="A28" s="2"/>
      <c r="B28" s="13"/>
      <c r="C28" s="14" t="s">
        <v>22</v>
      </c>
      <c r="D28" s="9">
        <f>(D5-D27)*D26/2</f>
        <v>90000</v>
      </c>
      <c r="E28" s="15"/>
      <c r="F28" s="2"/>
      <c r="G28" s="2"/>
      <c r="H28" s="2"/>
      <c r="I28" s="49"/>
      <c r="J28" s="5"/>
      <c r="K28" s="3"/>
      <c r="P28">
        <f>D5</f>
        <v>500</v>
      </c>
      <c r="Q28">
        <v>0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x14ac:dyDescent="0.25">
      <c r="A29" s="2"/>
      <c r="B29" s="13"/>
      <c r="C29" s="14" t="s">
        <v>23</v>
      </c>
      <c r="D29" s="8">
        <f>D28+D14+D22</f>
        <v>180000</v>
      </c>
      <c r="E29" s="15"/>
      <c r="F29" s="2"/>
      <c r="G29" s="2"/>
      <c r="H29" s="2"/>
      <c r="I29" s="49"/>
      <c r="J29" s="5"/>
      <c r="K29" s="3"/>
      <c r="L29" t="s">
        <v>27</v>
      </c>
      <c r="N29" s="11">
        <v>5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pans="1:40" x14ac:dyDescent="0.25">
      <c r="A30" s="2"/>
      <c r="B30" s="16"/>
      <c r="C30" s="17"/>
      <c r="D30" s="17"/>
      <c r="E30" s="17"/>
      <c r="F30" s="48"/>
      <c r="G30" s="48"/>
      <c r="H30" s="48"/>
      <c r="I30" s="18"/>
      <c r="J30" s="5"/>
      <c r="K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pans="1:40" x14ac:dyDescent="0.25">
      <c r="A31" s="3"/>
      <c r="B31" s="3"/>
      <c r="C31" s="3"/>
      <c r="D31" s="3"/>
      <c r="E31" s="3"/>
      <c r="F31" s="3"/>
      <c r="G31" s="3"/>
      <c r="H31" s="3"/>
      <c r="I31" s="3"/>
      <c r="J31" s="5"/>
      <c r="K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x14ac:dyDescent="0.25">
      <c r="A32" s="3"/>
      <c r="B32" s="3"/>
      <c r="C32" s="3"/>
      <c r="D32" s="3"/>
      <c r="E32" s="3"/>
      <c r="F32" s="3"/>
      <c r="G32" s="3"/>
      <c r="H32" s="3"/>
      <c r="I32" s="3"/>
      <c r="J32" s="5"/>
      <c r="K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4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:4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pans="1:4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1:4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1:4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1:4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1:4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1:4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4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4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1:4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1:4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1:4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1:4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1:4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pans="1:4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</sheetData>
  <pageMargins left="0.7" right="0.7" top="0.75" bottom="0.75" header="0.3" footer="0.3"/>
  <pageSetup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defaultSize="0" autoPict="0">
                <anchor moveWithCells="1" sizeWithCells="1">
                  <from>
                    <xdr:col>4</xdr:col>
                    <xdr:colOff>28575</xdr:colOff>
                    <xdr:row>9</xdr:row>
                    <xdr:rowOff>0</xdr:rowOff>
                  </from>
                  <to>
                    <xdr:col>4</xdr:col>
                    <xdr:colOff>219075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Spinner 2">
              <controlPr defaultSize="0" autoPict="0">
                <anchor moveWithCells="1" sizeWithCells="1">
                  <from>
                    <xdr:col>4</xdr:col>
                    <xdr:colOff>9525</xdr:colOff>
                    <xdr:row>17</xdr:row>
                    <xdr:rowOff>0</xdr:rowOff>
                  </from>
                  <to>
                    <xdr:col>4</xdr:col>
                    <xdr:colOff>219075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Spinner 3">
              <controlPr defaultSize="0" autoPict="0">
                <anchor moveWithCells="1" sizeWithCells="1">
                  <from>
                    <xdr:col>4</xdr:col>
                    <xdr:colOff>9525</xdr:colOff>
                    <xdr:row>4</xdr:row>
                    <xdr:rowOff>28575</xdr:rowOff>
                  </from>
                  <to>
                    <xdr:col>4</xdr:col>
                    <xdr:colOff>219075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Spinner 6">
              <controlPr defaultSize="0" autoPict="0">
                <anchor moveWithCells="1" sizeWithCells="1">
                  <from>
                    <xdr:col>2</xdr:col>
                    <xdr:colOff>1971675</xdr:colOff>
                    <xdr:row>5</xdr:row>
                    <xdr:rowOff>9525</xdr:rowOff>
                  </from>
                  <to>
                    <xdr:col>2</xdr:col>
                    <xdr:colOff>2171700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Cournot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jgilbert</dc:creator>
  <cp:lastModifiedBy>jgilbert</cp:lastModifiedBy>
  <dcterms:created xsi:type="dcterms:W3CDTF">2014-01-06T17:25:27Z</dcterms:created>
  <dcterms:modified xsi:type="dcterms:W3CDTF">2014-03-21T17:50:26Z</dcterms:modified>
</cp:coreProperties>
</file>